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20" windowWidth="14175" windowHeight="7710" tabRatio="934" firstSheet="1" activeTab="1"/>
  </bookViews>
  <sheets>
    <sheet name="RDO1S96" sheetId="1" state="hidden" r:id="rId1"/>
    <sheet name="Payout 2011" sheetId="2" r:id="rId2"/>
  </sheets>
  <definedNames>
    <definedName name="A_impresión_IM" localSheetId="0">'RDO1S96'!$A$1:$A$113</definedName>
    <definedName name="A_IMPRESIÓN_IM">'RDO1S96'!$A$1:$A$113</definedName>
    <definedName name="_xlnm.Print_Area" localSheetId="1">'Payout 2011'!$A$129:$I$150</definedName>
    <definedName name="_xlnm.Print_Area" localSheetId="0">'RDO1S96'!$A$1:$E$15</definedName>
  </definedNames>
  <calcPr fullCalcOnLoad="1"/>
</workbook>
</file>

<file path=xl/sharedStrings.xml><?xml version="1.0" encoding="utf-8"?>
<sst xmlns="http://schemas.openxmlformats.org/spreadsheetml/2006/main" count="292" uniqueCount="256">
  <si>
    <t>COMPONENTES DE LOS RESULTADOS DE LAS SOCIEDADES INDUSTRIALES</t>
  </si>
  <si>
    <t>INGRESOS TIPICOS</t>
  </si>
  <si>
    <t>COMPRAS</t>
  </si>
  <si>
    <t>OTROS GASTOS DE EXPLOTACION</t>
  </si>
  <si>
    <t>VALOR AÑADIDO AJUSTADO</t>
  </si>
  <si>
    <t>GASTOS DE PERSONAL</t>
  </si>
  <si>
    <t>AMORTIZACIONES</t>
  </si>
  <si>
    <t>GASTOS FINANCIEROS</t>
  </si>
  <si>
    <t>RDOS ACTIVIDADES ORDINARIAS</t>
  </si>
  <si>
    <t>RDOS ANTES DE IMPUESTOS</t>
  </si>
  <si>
    <t>RDOS NETO MAYORITARIO</t>
  </si>
  <si>
    <t>1º S.1996</t>
  </si>
  <si>
    <t>2º S.1995</t>
  </si>
  <si>
    <t>1º S.1995</t>
  </si>
  <si>
    <t>Gas Natural (Catal.de Gas)</t>
  </si>
  <si>
    <t>Fecsa</t>
  </si>
  <si>
    <t>Hidrocantábrico</t>
  </si>
  <si>
    <t>Iberdrola I</t>
  </si>
  <si>
    <t>Reunidas Zaragoza</t>
  </si>
  <si>
    <t>Gesa *</t>
  </si>
  <si>
    <t>Sevillana</t>
  </si>
  <si>
    <t>Unión-Fenosa</t>
  </si>
  <si>
    <t>Endesa</t>
  </si>
  <si>
    <t>Enher *</t>
  </si>
  <si>
    <t>Aguas Barcelona</t>
  </si>
  <si>
    <t>TOTAL ELECTRICAS</t>
  </si>
  <si>
    <t>Puleva-Uniasa</t>
  </si>
  <si>
    <t>El Aguila</t>
  </si>
  <si>
    <t>Azucarera(cierre a 31-3)</t>
  </si>
  <si>
    <t>Ebro Agr.(cierre a 30-9)</t>
  </si>
  <si>
    <t>Tabacalera</t>
  </si>
  <si>
    <t xml:space="preserve">Omsa Alimentación </t>
  </si>
  <si>
    <t>Pascual(cierre a 30-6)</t>
  </si>
  <si>
    <t>Campofrio *</t>
  </si>
  <si>
    <t>Viscofan</t>
  </si>
  <si>
    <t>Bodegas y Bebidas</t>
  </si>
  <si>
    <t>Pescanova</t>
  </si>
  <si>
    <t>TOTAL ALIMENTACION</t>
  </si>
  <si>
    <t>Valderrivas</t>
  </si>
  <si>
    <t>Valenc. Cementos</t>
  </si>
  <si>
    <t>Uralita</t>
  </si>
  <si>
    <t>Cristalería</t>
  </si>
  <si>
    <t xml:space="preserve">Lain </t>
  </si>
  <si>
    <t>Hisalba</t>
  </si>
  <si>
    <t>Ctos. Portland</t>
  </si>
  <si>
    <t>Cubiertas MZOV</t>
  </si>
  <si>
    <t>Dragados</t>
  </si>
  <si>
    <t>Fto.de Contruc.y Contr.</t>
  </si>
  <si>
    <t>Agroman *</t>
  </si>
  <si>
    <t>Huarte</t>
  </si>
  <si>
    <t>OCP Construcciones</t>
  </si>
  <si>
    <t>Obrascon</t>
  </si>
  <si>
    <t>Gines Navarro</t>
  </si>
  <si>
    <t>Uniland Cementera</t>
  </si>
  <si>
    <t>TOTAL CONSTRUCCION</t>
  </si>
  <si>
    <t>Telefonica</t>
  </si>
  <si>
    <t>Acesa*</t>
  </si>
  <si>
    <t>Iberpistas*</t>
  </si>
  <si>
    <t>Europistas*</t>
  </si>
  <si>
    <t>Estac.Subterraneos</t>
  </si>
  <si>
    <t>Transfesa</t>
  </si>
  <si>
    <t>Aumar*</t>
  </si>
  <si>
    <t>TOTAL COMUNICACION</t>
  </si>
  <si>
    <t>Azkoyen</t>
  </si>
  <si>
    <t>Asturiana del Zinc</t>
  </si>
  <si>
    <t>N.Montaña Quijano</t>
  </si>
  <si>
    <t>Acerinox</t>
  </si>
  <si>
    <t>Fasa Renault</t>
  </si>
  <si>
    <t>Radiotronica</t>
  </si>
  <si>
    <t>C.A.F. *</t>
  </si>
  <si>
    <t>Amper</t>
  </si>
  <si>
    <t>Tubacex</t>
  </si>
  <si>
    <t>Hullas Coto Cortes*</t>
  </si>
  <si>
    <t xml:space="preserve">           </t>
  </si>
  <si>
    <t>Zardoya</t>
  </si>
  <si>
    <t>TOTAL METAL-MECANI</t>
  </si>
  <si>
    <t>E.N.C.E.*</t>
  </si>
  <si>
    <t>Ercros (ver 1994)</t>
  </si>
  <si>
    <t>Repsol</t>
  </si>
  <si>
    <t>Cepsa</t>
  </si>
  <si>
    <t>Unipapel</t>
  </si>
  <si>
    <t>Tafisa</t>
  </si>
  <si>
    <t>Sniace</t>
  </si>
  <si>
    <t>Sarrio</t>
  </si>
  <si>
    <t>Energia e Ind. Aragon.</t>
  </si>
  <si>
    <t>Papelera Española</t>
  </si>
  <si>
    <t>Carburos (Cierre 30/9 )</t>
  </si>
  <si>
    <t>TOTAL PETROL.-QUIMICO</t>
  </si>
  <si>
    <t>Vallehermoso</t>
  </si>
  <si>
    <t>Metrovacesa</t>
  </si>
  <si>
    <t>Urbis *</t>
  </si>
  <si>
    <t>Filo</t>
  </si>
  <si>
    <t>Sotogrande *</t>
  </si>
  <si>
    <t>Zabalburu *</t>
  </si>
  <si>
    <t>Urbas</t>
  </si>
  <si>
    <t>Bami *</t>
  </si>
  <si>
    <t>Prosegur</t>
  </si>
  <si>
    <t>Marco Iberica  (MIDESA)</t>
  </si>
  <si>
    <t>Vidrala</t>
  </si>
  <si>
    <t>Pryca</t>
  </si>
  <si>
    <t xml:space="preserve">Continente </t>
  </si>
  <si>
    <t>Cortefiel (Cierre 28/02)</t>
  </si>
  <si>
    <t>Grupo Anaya (Cierre 30/06)</t>
  </si>
  <si>
    <t>Algodonera</t>
  </si>
  <si>
    <t>TOTAL INDUS-SERVIC.</t>
  </si>
  <si>
    <t>TOTAL INDUSTRIAL</t>
  </si>
  <si>
    <t>ELECTRICIDAD Y GAS</t>
  </si>
  <si>
    <t>Iberdrola</t>
  </si>
  <si>
    <t>Enagás</t>
  </si>
  <si>
    <t>Tubos Reunidos</t>
  </si>
  <si>
    <t>Grupo Duro Felguera</t>
  </si>
  <si>
    <t>Gamesa</t>
  </si>
  <si>
    <t>Elecnor</t>
  </si>
  <si>
    <t>Abengoa</t>
  </si>
  <si>
    <t>Natra</t>
  </si>
  <si>
    <t>Bodegas Riojanas</t>
  </si>
  <si>
    <t>PAPEL Y ARTES GRÁFICAS</t>
  </si>
  <si>
    <t>Europac</t>
  </si>
  <si>
    <t>Natraceutical</t>
  </si>
  <si>
    <t>Faes</t>
  </si>
  <si>
    <t>Zeltia</t>
  </si>
  <si>
    <t>OTROS BIENES DE CONSUMO</t>
  </si>
  <si>
    <t>Prim</t>
  </si>
  <si>
    <t>NH Hoteles</t>
  </si>
  <si>
    <t>COMERCIO MINORISTA</t>
  </si>
  <si>
    <t>MEDIOS DE COMUNICACIÓN Y PUBLICIDAD</t>
  </si>
  <si>
    <t>TRANSPORTE Y DISTRIBUCIÓN</t>
  </si>
  <si>
    <t>OTROS SERVICIOS</t>
  </si>
  <si>
    <t>BANCA</t>
  </si>
  <si>
    <t>Bankinter</t>
  </si>
  <si>
    <t>Banesto</t>
  </si>
  <si>
    <t>SEGUROS</t>
  </si>
  <si>
    <t>Catalana de Occidente</t>
  </si>
  <si>
    <t>CARTERA Y HOLDING</t>
  </si>
  <si>
    <t>INMOBILIARIA Y OTROS</t>
  </si>
  <si>
    <t>TELECOMUNICACIONES Y OTROS</t>
  </si>
  <si>
    <t>Jazztel</t>
  </si>
  <si>
    <t>Indra</t>
  </si>
  <si>
    <t>BIENES DE CONSUMO</t>
  </si>
  <si>
    <t>Testa Inmuebles en Renta</t>
  </si>
  <si>
    <t>PETRÓLEO Y ENERGÍA</t>
  </si>
  <si>
    <t>PETRÓLEO</t>
  </si>
  <si>
    <t>Nicolás Correa</t>
  </si>
  <si>
    <t>SERVICIOS DE CONSUMO</t>
  </si>
  <si>
    <t>Renta Corporación</t>
  </si>
  <si>
    <t>TECNOLOGÍA Y TELECOMUNICACIONES</t>
  </si>
  <si>
    <t>ELECTRÓNICA Y SOFTWARE</t>
  </si>
  <si>
    <t>TOTAL SOCIEDADES DEL SIBE</t>
  </si>
  <si>
    <t>Técnicas Reunidas</t>
  </si>
  <si>
    <t>Grifols</t>
  </si>
  <si>
    <t>SERVICIOS DE INVERSIÓN</t>
  </si>
  <si>
    <t>Bolsas y Mercados Españoles (BME)</t>
  </si>
  <si>
    <t>ENERGÍAS RENOVABLES</t>
  </si>
  <si>
    <t>Codere</t>
  </si>
  <si>
    <t>Clínica Baviera</t>
  </si>
  <si>
    <t>Mapfre</t>
  </si>
  <si>
    <t>Total Petróleo y Energía</t>
  </si>
  <si>
    <t>MATERIALES BÁSICOS INDUSTRIA Y CONSTRUCCIÓN</t>
  </si>
  <si>
    <t>MINERALES METALES Y TRANSFORMACIÓN</t>
  </si>
  <si>
    <t>Cie Automotive</t>
  </si>
  <si>
    <t>Lingotes Especiales</t>
  </si>
  <si>
    <t>FABRICACIÓN Y MONTAJE DE BIENES DE EQUIPO</t>
  </si>
  <si>
    <t>CAF</t>
  </si>
  <si>
    <t>INGENIERÍA Y OTROS</t>
  </si>
  <si>
    <t>Total Materiales Básicos  Industria y Construcción</t>
  </si>
  <si>
    <t>Barón de Ley</t>
  </si>
  <si>
    <t>PRODUCTOS FARMACÉUTICOS Y BIOTECNOLOGÍA</t>
  </si>
  <si>
    <t>Total Bienes de Consumo</t>
  </si>
  <si>
    <t>Antena 3</t>
  </si>
  <si>
    <t>AUTOPISTAS Y APARCAMIENTOS</t>
  </si>
  <si>
    <t>Total Servicios de Consumo</t>
  </si>
  <si>
    <t>Corp Financ Alba</t>
  </si>
  <si>
    <t xml:space="preserve">Inmobiliaria Colonial </t>
  </si>
  <si>
    <t>Inmibiliaria del Sur</t>
  </si>
  <si>
    <t>Total Servicios Financieros e Inmobiliarios</t>
  </si>
  <si>
    <t>Total Tecnología y Telecomunicaciones</t>
  </si>
  <si>
    <t>Vueling (Individual)</t>
  </si>
  <si>
    <t>Red Eléctrica Corporación</t>
  </si>
  <si>
    <t>BBVA</t>
  </si>
  <si>
    <t>Iberpapel (*)</t>
  </si>
  <si>
    <t>Gas Natural</t>
  </si>
  <si>
    <t>ACS</t>
  </si>
  <si>
    <t>Viscofán</t>
  </si>
  <si>
    <t>Inditex (cierre 31/01 )</t>
  </si>
  <si>
    <t>Miquel y Costa</t>
  </si>
  <si>
    <t>Popular</t>
  </si>
  <si>
    <t>Realia Business</t>
  </si>
  <si>
    <t>Amadeus IT Holding</t>
  </si>
  <si>
    <t>Sabadell (*)</t>
  </si>
  <si>
    <t>Telefónica (*)</t>
  </si>
  <si>
    <t>Tecnocom (*)</t>
  </si>
  <si>
    <t xml:space="preserve">Laboratorios Rovi </t>
  </si>
  <si>
    <t>IAG</t>
  </si>
  <si>
    <t>Ferrovial (*)</t>
  </si>
  <si>
    <t>(*).- Aclaraciones sobre la distribución de resultados</t>
  </si>
  <si>
    <t>CVNE (1º Trimestre. Cierre 31/03-Individual)</t>
  </si>
  <si>
    <t>Deoleo (antes SOS Corporación)</t>
  </si>
  <si>
    <t>Dia-Distribución Int. De Alimentación</t>
  </si>
  <si>
    <t>Mediaset (Telecinco)</t>
  </si>
  <si>
    <t>Caixabank</t>
  </si>
  <si>
    <t>Banca Civica</t>
  </si>
  <si>
    <t>Montebalito (*)</t>
  </si>
  <si>
    <t>Acerinox (*)</t>
  </si>
  <si>
    <t>Zardoya (cierre 30/11) (*)</t>
  </si>
  <si>
    <t>Acciona (*)</t>
  </si>
  <si>
    <t>FCC (*)</t>
  </si>
  <si>
    <t>Obrascón-Huarte-Lain (*)</t>
  </si>
  <si>
    <t>Fluidra (*)</t>
  </si>
  <si>
    <t>Ebro Foods (*)</t>
  </si>
  <si>
    <t>Grupo Empresarial Ence (*)</t>
  </si>
  <si>
    <t>Melia Hotels International (*)</t>
  </si>
  <si>
    <t>Abertis (*)</t>
  </si>
  <si>
    <t>Prosegur (*)</t>
  </si>
  <si>
    <t>Renta 4 (*)</t>
  </si>
  <si>
    <t xml:space="preserve">Santander </t>
  </si>
  <si>
    <t>Laboratorios Almirall (1)</t>
  </si>
  <si>
    <t xml:space="preserve"> </t>
  </si>
  <si>
    <t>Pagos en efectivos con cargo a beneficios</t>
  </si>
  <si>
    <t>Distribución de reservas en acciones.</t>
  </si>
  <si>
    <t>Distribución de reservas en efectivo</t>
  </si>
  <si>
    <t>PAGOS A LOS ACCIONISTAS (jun 2011-jun 2012)(millones de euros)</t>
  </si>
  <si>
    <t>(2/1)*100</t>
  </si>
  <si>
    <t>((2+3/1))*100</t>
  </si>
  <si>
    <t>((2+3+4/1))*100</t>
  </si>
  <si>
    <t>PAYOUT</t>
  </si>
  <si>
    <t>Sectores/ Subsectores</t>
  </si>
  <si>
    <t>Beneficios atribuidos al grupo en 2011 (millones de euros)</t>
  </si>
  <si>
    <r>
      <rPr>
        <b/>
        <i/>
        <sz val="18"/>
        <rFont val="Times New Roman"/>
        <family val="1"/>
      </rPr>
      <t>PAYOUT</t>
    </r>
    <r>
      <rPr>
        <b/>
        <sz val="18"/>
        <rFont val="Times New Roman"/>
        <family val="1"/>
      </rPr>
      <t xml:space="preserve"> DE LAS SOCIEDADES DEL MERCADO CONTINUO DE LA BOLSA ESPAÑOLA (2011)</t>
    </r>
  </si>
  <si>
    <r>
      <rPr>
        <b/>
        <sz val="10"/>
        <rFont val="Times New Roman"/>
        <family val="1"/>
      </rPr>
      <t>Acerinox.</t>
    </r>
    <r>
      <rPr>
        <sz val="10"/>
        <rFont val="Times New Roman"/>
        <family val="1"/>
      </rPr>
      <t xml:space="preserve">- Incluye  un pago de 24,93 millones de euros con cargo a Prima de emisión. A nivel individual el beneficio alcanza los 92,63 millones. </t>
    </r>
  </si>
  <si>
    <r>
      <rPr>
        <b/>
        <sz val="10"/>
        <rFont val="Times New Roman"/>
        <family val="1"/>
      </rPr>
      <t>Zardoya.</t>
    </r>
    <r>
      <rPr>
        <sz val="10"/>
        <rFont val="Times New Roman"/>
        <family val="1"/>
      </rPr>
      <t>- Incluye un pago de 44,03 millones de euros (0,120 euros por acción) cargo a reservas.</t>
    </r>
  </si>
  <si>
    <r>
      <rPr>
        <b/>
        <sz val="10"/>
        <rFont val="Times New Roman"/>
        <family val="1"/>
      </rPr>
      <t>Acciona.</t>
    </r>
    <r>
      <rPr>
        <sz val="10"/>
        <rFont val="Times New Roman"/>
        <family val="1"/>
      </rPr>
      <t>-La Junta aprobó realizar una reducción de capital, con cargo a reservas voluntarias, mediante la amortización de 6.290.450 acciones de la autocartera.</t>
    </r>
  </si>
  <si>
    <r>
      <rPr>
        <b/>
        <sz val="10"/>
        <rFont val="Times New Roman"/>
        <family val="1"/>
      </rPr>
      <t>Ferrovial.</t>
    </r>
    <r>
      <rPr>
        <sz val="10"/>
        <rFont val="Times New Roman"/>
        <family val="1"/>
      </rPr>
      <t>- Incluye un pago de 183,377 millones de euros (0,25 euros por acción) cargo a reservas voluntarias.</t>
    </r>
  </si>
  <si>
    <r>
      <rPr>
        <b/>
        <sz val="10"/>
        <rFont val="Times New Roman"/>
        <family val="1"/>
      </rPr>
      <t>FCC.</t>
    </r>
    <r>
      <rPr>
        <sz val="10"/>
        <rFont val="Times New Roman"/>
        <family val="1"/>
      </rPr>
      <t>- El beneficio después de inpuestos de la sociedad a nivel individual alcanzó los 235,83 millones de euros de beneficio</t>
    </r>
  </si>
  <si>
    <r>
      <rPr>
        <b/>
        <sz val="10"/>
        <rFont val="Times New Roman"/>
        <family val="1"/>
      </rPr>
      <t>Obrascón-Huarte-Lain.-</t>
    </r>
    <r>
      <rPr>
        <sz val="10"/>
        <rFont val="Times New Roman"/>
        <family val="1"/>
      </rPr>
      <t xml:space="preserve"> De los que 5,36 millones de euros son con cargo a reservas voluntarias.</t>
    </r>
  </si>
  <si>
    <r>
      <rPr>
        <b/>
        <sz val="10"/>
        <rFont val="Times New Roman"/>
        <family val="1"/>
      </rPr>
      <t>Sacyr-Vallehermoso.</t>
    </r>
    <r>
      <rPr>
        <sz val="10"/>
        <rFont val="Times New Roman"/>
        <family val="1"/>
      </rPr>
      <t>- Paga 40,73 millones de euros con cargo a reservas voluntarias. Se pagó el 24 de mayo de 2011 como dividendo a cuenta.</t>
    </r>
  </si>
  <si>
    <r>
      <rPr>
        <b/>
        <sz val="10"/>
        <rFont val="Times New Roman"/>
        <family val="1"/>
      </rPr>
      <t>Fluidra.</t>
    </r>
    <r>
      <rPr>
        <sz val="10"/>
        <rFont val="Times New Roman"/>
        <family val="1"/>
      </rPr>
      <t>- La sociedad capitaliza el beneficio del ejercicio (dota reserva legal por 0,22 millones de euros y el resto a reserva voluntaria) y reparte dividendo con cargo a reservas voluntarias</t>
    </r>
  </si>
  <si>
    <r>
      <rPr>
        <b/>
        <sz val="10"/>
        <rFont val="Times New Roman"/>
        <family val="1"/>
      </rPr>
      <t>Iberpapel.</t>
    </r>
    <r>
      <rPr>
        <sz val="10"/>
        <rFont val="Times New Roman"/>
        <family val="1"/>
      </rPr>
      <t>- Incluye un pago de 4,5 millones de euros (0,4 euros por acción) con cargo a Prima de emisión.</t>
    </r>
  </si>
  <si>
    <r>
      <rPr>
        <b/>
        <sz val="10"/>
        <rFont val="Times New Roman"/>
        <family val="1"/>
      </rPr>
      <t>Melia Hotels International.</t>
    </r>
    <r>
      <rPr>
        <sz val="10"/>
        <rFont val="Times New Roman"/>
        <family val="1"/>
      </rPr>
      <t xml:space="preserve"> - A nivel individual la sociedad obtiene pérdidas. Reparte con cargo a reservas de Libre Disposición  8,03 millones de euros ( 0,04344 euros por acción).</t>
    </r>
  </si>
  <si>
    <r>
      <rPr>
        <b/>
        <sz val="10"/>
        <rFont val="Times New Roman"/>
        <family val="1"/>
      </rPr>
      <t>Promotora de Informaciones (PRISA)</t>
    </r>
    <r>
      <rPr>
        <sz val="10"/>
        <rFont val="Times New Roman"/>
        <family val="1"/>
      </rPr>
      <t>.- La sociedad a nivel individual genera beneficios y paga dividendos a las acciones sin voto convertibles de la Clase B (0,014863 euros por acción).  Estas acciones se emitieron para dar entrada a Liberty</t>
    </r>
  </si>
  <si>
    <r>
      <rPr>
        <b/>
        <sz val="10"/>
        <rFont val="Times New Roman"/>
        <family val="1"/>
      </rPr>
      <t>Abertis.</t>
    </r>
    <r>
      <rPr>
        <sz val="10"/>
        <rFont val="Times New Roman"/>
        <family val="1"/>
      </rPr>
      <t>- El beneficio generado por la sociedad a nivel individual alcanza los 3.048,09 millones de euros.</t>
    </r>
  </si>
  <si>
    <r>
      <rPr>
        <b/>
        <sz val="10"/>
        <rFont val="Times New Roman"/>
        <family val="1"/>
      </rPr>
      <t>Prosegur.</t>
    </r>
    <r>
      <rPr>
        <sz val="10"/>
        <rFont val="Times New Roman"/>
        <family val="1"/>
      </rPr>
      <t>- Al menos 4,89 millones de euros se han pagado contra reservas dado que el beneficio individual es de 58,08 millones de euros</t>
    </r>
  </si>
  <si>
    <r>
      <rPr>
        <b/>
        <sz val="10"/>
        <rFont val="Times New Roman"/>
        <family val="1"/>
      </rPr>
      <t>Dinamia.</t>
    </r>
    <r>
      <rPr>
        <sz val="10"/>
        <rFont val="Times New Roman"/>
        <family val="1"/>
      </rPr>
      <t>- La sociedad obtienen pérdidas y distribuye 1,63 millones de euros (0,1 euros por acción) con cargo a reserva de prima de emisión</t>
    </r>
  </si>
  <si>
    <r>
      <rPr>
        <b/>
        <sz val="10"/>
        <rFont val="Times New Roman"/>
        <family val="1"/>
      </rPr>
      <t>Telefónica.</t>
    </r>
    <r>
      <rPr>
        <sz val="10"/>
        <rFont val="Times New Roman"/>
        <family val="1"/>
      </rPr>
      <t>- Incluye un pago de 2.418,92 millones de euros (0,53 euros por acción) con cargo a reservas de libre disposición.</t>
    </r>
  </si>
  <si>
    <r>
      <rPr>
        <b/>
        <sz val="10"/>
        <rFont val="Times New Roman"/>
        <family val="1"/>
      </rPr>
      <t>Tecnocom</t>
    </r>
    <r>
      <rPr>
        <sz val="10"/>
        <rFont val="Times New Roman"/>
        <family val="1"/>
      </rPr>
      <t>.- La sociedad capitaliza el beneficio del ejercicio (dota reserva legal por 0,19 millones de euros y el resto a reserva indisponible fondo comercio) y reparte  reserva por prima de emisión (0,05 euros por acción).</t>
    </r>
  </si>
  <si>
    <r>
      <rPr>
        <b/>
        <i/>
        <sz val="10"/>
        <rFont val="Times New Roman"/>
        <family val="1"/>
      </rPr>
      <t xml:space="preserve">Payout </t>
    </r>
    <r>
      <rPr>
        <b/>
        <sz val="10"/>
        <rFont val="Times New Roman"/>
        <family val="1"/>
      </rPr>
      <t>Monetario Básico (PMB)</t>
    </r>
  </si>
  <si>
    <r>
      <rPr>
        <b/>
        <i/>
        <sz val="10"/>
        <rFont val="Times New Roman"/>
        <family val="1"/>
      </rPr>
      <t xml:space="preserve">Payout </t>
    </r>
    <r>
      <rPr>
        <b/>
        <sz val="10"/>
        <rFont val="Times New Roman"/>
        <family val="1"/>
      </rPr>
      <t>Monetario Total (PMT)</t>
    </r>
  </si>
  <si>
    <r>
      <rPr>
        <b/>
        <i/>
        <sz val="10"/>
        <rFont val="Times New Roman"/>
        <family val="1"/>
      </rPr>
      <t xml:space="preserve">Payout </t>
    </r>
    <r>
      <rPr>
        <b/>
        <sz val="10"/>
        <rFont val="Times New Roman"/>
        <family val="1"/>
      </rPr>
      <t xml:space="preserve"> Total (PMT)</t>
    </r>
  </si>
  <si>
    <r>
      <rPr>
        <b/>
        <sz val="10"/>
        <rFont val="Times New Roman"/>
        <family val="1"/>
      </rPr>
      <t>Renta 4.-</t>
    </r>
    <r>
      <rPr>
        <sz val="10"/>
        <rFont val="Times New Roman"/>
        <family val="1"/>
      </rPr>
      <t xml:space="preserve"> </t>
    </r>
    <r>
      <rPr>
        <sz val="10"/>
        <color indexed="8"/>
        <rFont val="Times New Roman"/>
        <family val="1"/>
      </rPr>
      <t>Además</t>
    </r>
    <r>
      <rPr>
        <b/>
        <sz val="10"/>
        <color indexed="10"/>
        <rFont val="Times New Roman"/>
        <family val="1"/>
      </rPr>
      <t xml:space="preserve"> </t>
    </r>
    <r>
      <rPr>
        <sz val="10"/>
        <rFont val="Times New Roman"/>
        <family val="1"/>
      </rPr>
      <t>distribuye en especie parte de la reservas por prima de emisión hasta un máximo de 19,07 millones de euros mediante la entrega de acciones de la autocartera.</t>
    </r>
  </si>
  <si>
    <r>
      <rPr>
        <b/>
        <sz val="10"/>
        <rFont val="Times New Roman"/>
        <family val="1"/>
      </rPr>
      <t>Sabadell</t>
    </r>
    <r>
      <rPr>
        <sz val="10"/>
        <rFont val="Times New Roman"/>
        <family val="1"/>
      </rPr>
      <t xml:space="preserve">.- </t>
    </r>
    <r>
      <rPr>
        <sz val="10"/>
        <color indexed="8"/>
        <rFont val="Times New Roman"/>
        <family val="1"/>
      </rPr>
      <t>Además</t>
    </r>
    <r>
      <rPr>
        <sz val="10"/>
        <rFont val="Times New Roman"/>
        <family val="1"/>
      </rPr>
      <t xml:space="preserve"> distribuye en especie parte de la reservas por prima de emisión hasta un máximo de 114,90 millones  de euros (0,05 euros por acción) mediante la entrega de acciones de la autocartera.</t>
    </r>
  </si>
  <si>
    <r>
      <rPr>
        <b/>
        <sz val="10"/>
        <rFont val="Times New Roman"/>
        <family val="1"/>
      </rPr>
      <t>Ebro Foods.</t>
    </r>
    <r>
      <rPr>
        <sz val="10"/>
        <rFont val="Times New Roman"/>
        <family val="1"/>
      </rPr>
      <t xml:space="preserve"> - </t>
    </r>
    <r>
      <rPr>
        <sz val="10"/>
        <color indexed="8"/>
        <rFont val="Times New Roman"/>
        <family val="1"/>
      </rPr>
      <t>Además</t>
    </r>
    <r>
      <rPr>
        <sz val="10"/>
        <rFont val="Times New Roman"/>
        <family val="1"/>
      </rPr>
      <t xml:space="preserve"> reparte con cargo a reservas un dividendo extraordinario  en especie consistente en la entrega de acciones de la autocartera representativas de hasta el 1% del capital social, así como una cantidad en efectivo equivalente al pago a cuenta del impuesto correspondiente.</t>
    </r>
  </si>
  <si>
    <r>
      <rPr>
        <b/>
        <sz val="10"/>
        <rFont val="Times New Roman"/>
        <family val="1"/>
      </rPr>
      <t>Grupo Empresarial Ence</t>
    </r>
    <r>
      <rPr>
        <sz val="10"/>
        <rFont val="Times New Roman"/>
        <family val="1"/>
      </rPr>
      <t xml:space="preserve">.- </t>
    </r>
    <r>
      <rPr>
        <sz val="10"/>
        <color indexed="8"/>
        <rFont val="Times New Roman"/>
        <family val="1"/>
      </rPr>
      <t>Además</t>
    </r>
    <r>
      <rPr>
        <sz val="10"/>
        <rFont val="Times New Roman"/>
        <family val="1"/>
      </rPr>
      <t xml:space="preserve"> reparte con cargo a reservas por prima de emisión un máximo de 9.073.863 acciones de la autocartera ( entrega 1 acción por cada 26).</t>
    </r>
  </si>
  <si>
    <t xml:space="preserve">CONSTRUCCIÓN </t>
  </si>
  <si>
    <t>ALIMENTACIÓN Y BEBIDAS</t>
  </si>
  <si>
    <t>TEXTIL, VESTIDO Y CALZADO</t>
  </si>
  <si>
    <t>OCIO, TURISMO Y HOSTELERÍA</t>
  </si>
  <si>
    <t>SERVICIOS FINANCIEROS E INMOBILIARIOS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</si>
</sst>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_);\(#,##0\)"/>
    <numFmt numFmtId="181" formatCode="0.00_)"/>
    <numFmt numFmtId="182" formatCode="#,##0.000_);\(#,##0.000\)"/>
    <numFmt numFmtId="183" formatCode="#,##0.0"/>
    <numFmt numFmtId="184" formatCode="#,##0.00_);\(#,##0.00\)"/>
    <numFmt numFmtId="185" formatCode="#,##0.000"/>
    <numFmt numFmtId="186" formatCode="#,##0.0000"/>
    <numFmt numFmtId="187" formatCode="0.000000"/>
    <numFmt numFmtId="188" formatCode="0.00000"/>
    <numFmt numFmtId="189" formatCode="0.0000"/>
    <numFmt numFmtId="190" formatCode="0.000"/>
    <numFmt numFmtId="191" formatCode="0.0"/>
    <numFmt numFmtId="192" formatCode="0.0000000"/>
    <numFmt numFmtId="193" formatCode="#,##0.0_);\(#,##0.0\)"/>
    <numFmt numFmtId="194" formatCode="#,##0.00000"/>
    <numFmt numFmtId="195" formatCode="#,##0.0000_);\(#,##0.0000\)"/>
    <numFmt numFmtId="196" formatCode="0.000000000"/>
    <numFmt numFmtId="197" formatCode="0.0000000000"/>
    <numFmt numFmtId="198" formatCode="0.00000000"/>
    <numFmt numFmtId="199" formatCode="#,##0.0000000"/>
    <numFmt numFmtId="200" formatCode="&quot;Sí&quot;;&quot;Sí&quot;;&quot;No&quot;"/>
    <numFmt numFmtId="201" formatCode="&quot;Verdadero&quot;;&quot;Verdadero&quot;;&quot;Falso&quot;"/>
    <numFmt numFmtId="202" formatCode="&quot;Activado&quot;;&quot;Activado&quot;;&quot;Desactivado&quot;"/>
    <numFmt numFmtId="203" formatCode="#,##0.000000"/>
    <numFmt numFmtId="204" formatCode="[$€-2]\ #,##0.00_);[Red]\([$€-2]\ #,##0.00\)"/>
    <numFmt numFmtId="205" formatCode="#,##0.00000000"/>
    <numFmt numFmtId="206" formatCode="#,##0.000000000"/>
    <numFmt numFmtId="207" formatCode="#,##0.0000000000"/>
    <numFmt numFmtId="208" formatCode="#,##0.00000000000"/>
    <numFmt numFmtId="209" formatCode="#,##0.000000000000"/>
    <numFmt numFmtId="210" formatCode="#,##0.0000000000000"/>
    <numFmt numFmtId="211" formatCode="#,##0.00000000000000"/>
    <numFmt numFmtId="212" formatCode="#,##0.000000000000000"/>
    <numFmt numFmtId="213" formatCode="#,##0.0000000000000000"/>
    <numFmt numFmtId="214" formatCode="#,##0.00000000000000000"/>
    <numFmt numFmtId="215" formatCode="#,##0.000000000000000000"/>
    <numFmt numFmtId="216" formatCode="#,##0.0000000000000000000"/>
    <numFmt numFmtId="217" formatCode="[$-C0A]dddd\,\ dd&quot; de &quot;mmmm&quot; de &quot;yyyy"/>
    <numFmt numFmtId="218" formatCode="[$-C0A]d\-mmm\-yy;@"/>
  </numFmts>
  <fonts count="56">
    <font>
      <sz val="10"/>
      <name val="Courier"/>
      <family val="0"/>
    </font>
    <font>
      <b/>
      <sz val="10"/>
      <name val="Arial"/>
      <family val="0"/>
    </font>
    <font>
      <i/>
      <sz val="10"/>
      <name val="Arial"/>
      <family val="0"/>
    </font>
    <font>
      <b/>
      <i/>
      <sz val="10"/>
      <name val="Arial"/>
      <family val="0"/>
    </font>
    <font>
      <sz val="10"/>
      <name val="Arial"/>
      <family val="2"/>
    </font>
    <font>
      <sz val="15"/>
      <name val="Courier"/>
      <family val="3"/>
    </font>
    <font>
      <b/>
      <sz val="15"/>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Times New Roman"/>
      <family val="1"/>
    </font>
    <font>
      <b/>
      <sz val="10"/>
      <name val="Times New Roman"/>
      <family val="1"/>
    </font>
    <font>
      <b/>
      <u val="single"/>
      <sz val="12"/>
      <name val="Times New Roman"/>
      <family val="1"/>
    </font>
    <font>
      <b/>
      <sz val="10"/>
      <color indexed="10"/>
      <name val="Times New Roman"/>
      <family val="1"/>
    </font>
    <font>
      <b/>
      <sz val="10"/>
      <color indexed="8"/>
      <name val="Times New Roman"/>
      <family val="1"/>
    </font>
    <font>
      <b/>
      <sz val="18"/>
      <name val="Times New Roman"/>
      <family val="1"/>
    </font>
    <font>
      <b/>
      <i/>
      <sz val="10"/>
      <name val="Times New Roman"/>
      <family val="1"/>
    </font>
    <font>
      <b/>
      <i/>
      <sz val="18"/>
      <name val="Times New Roman"/>
      <family val="1"/>
    </font>
    <font>
      <b/>
      <sz val="12"/>
      <color indexed="30"/>
      <name val="Times New Roman"/>
      <family val="1"/>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Courier"/>
      <family val="3"/>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Times New Roman"/>
      <family val="1"/>
    </font>
    <font>
      <b/>
      <sz val="10"/>
      <color rgb="FFFF0000"/>
      <name val="Times New Roman"/>
      <family val="1"/>
    </font>
    <font>
      <b/>
      <sz val="12"/>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double"/>
    </border>
    <border>
      <left style="thin"/>
      <right>
        <color indexed="63"/>
      </right>
      <top style="thin"/>
      <bottom style="thin"/>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style="medium"/>
      <top style="thin"/>
      <bottom style="thin"/>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4">
    <xf numFmtId="0" fontId="0" fillId="0" borderId="0" xfId="0" applyAlignment="1">
      <alignment/>
    </xf>
    <xf numFmtId="0" fontId="0" fillId="0" borderId="0" xfId="0" applyNumberFormat="1" applyAlignment="1" applyProtection="1">
      <alignment horizontal="left"/>
      <protection/>
    </xf>
    <xf numFmtId="180" fontId="0" fillId="0" borderId="0" xfId="0" applyNumberFormat="1" applyAlignment="1" applyProtection="1">
      <alignment/>
      <protection/>
    </xf>
    <xf numFmtId="0" fontId="0" fillId="0" borderId="0" xfId="0" applyNumberFormat="1" applyAlignment="1" applyProtection="1">
      <alignment horizontal="center"/>
      <protection/>
    </xf>
    <xf numFmtId="180" fontId="0" fillId="0" borderId="0" xfId="0" applyNumberFormat="1" applyAlignment="1" applyProtection="1">
      <alignment horizontal="left"/>
      <protection/>
    </xf>
    <xf numFmtId="0" fontId="0" fillId="0" borderId="0" xfId="0" applyBorder="1" applyAlignment="1">
      <alignment horizontal="center"/>
    </xf>
    <xf numFmtId="180" fontId="0" fillId="0" borderId="10" xfId="0" applyNumberFormat="1" applyBorder="1" applyAlignment="1" applyProtection="1">
      <alignment/>
      <protection/>
    </xf>
    <xf numFmtId="0" fontId="0" fillId="0" borderId="10" xfId="0" applyBorder="1" applyAlignment="1">
      <alignment/>
    </xf>
    <xf numFmtId="180" fontId="0" fillId="0" borderId="0" xfId="0" applyNumberFormat="1" applyBorder="1" applyAlignment="1" applyProtection="1">
      <alignment/>
      <protection/>
    </xf>
    <xf numFmtId="0" fontId="0" fillId="0" borderId="0" xfId="0" applyBorder="1" applyAlignment="1">
      <alignment/>
    </xf>
    <xf numFmtId="0" fontId="0" fillId="0" borderId="11" xfId="0" applyBorder="1" applyAlignment="1">
      <alignment/>
    </xf>
    <xf numFmtId="0" fontId="5" fillId="0" borderId="12" xfId="0" applyFont="1" applyBorder="1" applyAlignment="1">
      <alignment/>
    </xf>
    <xf numFmtId="0" fontId="6" fillId="0" borderId="12" xfId="0" applyNumberFormat="1" applyFont="1" applyBorder="1" applyAlignment="1" applyProtection="1">
      <alignment horizontal="left"/>
      <protection/>
    </xf>
    <xf numFmtId="0" fontId="0" fillId="0" borderId="11" xfId="0" applyNumberFormat="1" applyBorder="1" applyAlignment="1" applyProtection="1">
      <alignment horizontal="center"/>
      <protection/>
    </xf>
    <xf numFmtId="180" fontId="0" fillId="0" borderId="11" xfId="0" applyNumberFormat="1" applyBorder="1" applyAlignment="1" applyProtection="1">
      <alignment/>
      <protection/>
    </xf>
    <xf numFmtId="0" fontId="0" fillId="0" borderId="11" xfId="0" applyNumberFormat="1" applyBorder="1" applyAlignment="1" applyProtection="1">
      <alignment horizontal="left"/>
      <protection/>
    </xf>
    <xf numFmtId="0" fontId="25" fillId="0" borderId="0" xfId="0" applyFont="1" applyAlignment="1">
      <alignment/>
    </xf>
    <xf numFmtId="0" fontId="25" fillId="0" borderId="0" xfId="0" applyFont="1" applyAlignment="1">
      <alignment wrapText="1"/>
    </xf>
    <xf numFmtId="0" fontId="25" fillId="0" borderId="0" xfId="0" applyFont="1" applyBorder="1" applyAlignment="1">
      <alignment/>
    </xf>
    <xf numFmtId="4" fontId="25" fillId="0" borderId="0" xfId="0" applyNumberFormat="1" applyFont="1" applyAlignment="1">
      <alignment/>
    </xf>
    <xf numFmtId="0" fontId="27" fillId="0" borderId="0" xfId="0" applyNumberFormat="1" applyFont="1" applyBorder="1" applyAlignment="1" applyProtection="1">
      <alignment horizontal="left"/>
      <protection/>
    </xf>
    <xf numFmtId="0" fontId="26" fillId="0" borderId="0" xfId="0" applyNumberFormat="1" applyFont="1" applyBorder="1" applyAlignment="1" applyProtection="1">
      <alignment horizontal="left"/>
      <protection/>
    </xf>
    <xf numFmtId="3" fontId="26" fillId="0" borderId="0" xfId="0" applyNumberFormat="1" applyFont="1" applyBorder="1" applyAlignment="1" applyProtection="1">
      <alignment horizontal="right"/>
      <protection/>
    </xf>
    <xf numFmtId="3" fontId="25" fillId="0" borderId="0" xfId="0" applyNumberFormat="1" applyFont="1" applyBorder="1" applyAlignment="1" applyProtection="1">
      <alignment horizontal="right"/>
      <protection/>
    </xf>
    <xf numFmtId="4" fontId="26" fillId="0" borderId="0" xfId="0" applyNumberFormat="1" applyFont="1" applyBorder="1" applyAlignment="1" applyProtection="1">
      <alignment horizontal="right"/>
      <protection/>
    </xf>
    <xf numFmtId="3" fontId="25" fillId="0" borderId="0" xfId="0" applyNumberFormat="1" applyFont="1" applyBorder="1" applyAlignment="1">
      <alignment/>
    </xf>
    <xf numFmtId="4" fontId="25" fillId="0" borderId="0" xfId="0" applyNumberFormat="1" applyFont="1" applyBorder="1" applyAlignment="1">
      <alignment horizontal="right"/>
    </xf>
    <xf numFmtId="0" fontId="26" fillId="0" borderId="0" xfId="0" applyFont="1" applyBorder="1" applyAlignment="1">
      <alignment vertical="center"/>
    </xf>
    <xf numFmtId="0" fontId="25" fillId="0" borderId="0" xfId="0" applyFont="1" applyBorder="1" applyAlignment="1">
      <alignment vertical="center"/>
    </xf>
    <xf numFmtId="0" fontId="25" fillId="0" borderId="0" xfId="0" applyNumberFormat="1" applyFont="1" applyBorder="1" applyAlignment="1" applyProtection="1">
      <alignment horizontal="left"/>
      <protection/>
    </xf>
    <xf numFmtId="4" fontId="53" fillId="0" borderId="0" xfId="0" applyNumberFormat="1" applyFont="1" applyAlignment="1">
      <alignment/>
    </xf>
    <xf numFmtId="0" fontId="53" fillId="0" borderId="0" xfId="0" applyFont="1" applyAlignment="1">
      <alignment/>
    </xf>
    <xf numFmtId="3" fontId="25" fillId="0" borderId="0" xfId="0" applyNumberFormat="1" applyFont="1" applyBorder="1" applyAlignment="1" applyProtection="1">
      <alignment horizontal="left"/>
      <protection/>
    </xf>
    <xf numFmtId="3" fontId="26" fillId="0" borderId="0" xfId="0" applyNumberFormat="1" applyFont="1" applyBorder="1" applyAlignment="1" applyProtection="1">
      <alignment horizontal="left"/>
      <protection/>
    </xf>
    <xf numFmtId="0" fontId="25" fillId="0" borderId="0" xfId="0" applyNumberFormat="1" applyFont="1" applyFill="1" applyBorder="1" applyAlignment="1" applyProtection="1">
      <alignment/>
      <protection/>
    </xf>
    <xf numFmtId="3"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5"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4" fontId="25" fillId="0" borderId="0" xfId="0" applyNumberFormat="1" applyFont="1" applyBorder="1" applyAlignment="1">
      <alignment/>
    </xf>
    <xf numFmtId="0" fontId="30" fillId="0" borderId="0" xfId="0" applyNumberFormat="1" applyFont="1" applyBorder="1" applyAlignment="1" applyProtection="1">
      <alignment horizontal="left"/>
      <protection/>
    </xf>
    <xf numFmtId="3" fontId="25" fillId="0" borderId="0" xfId="0" applyNumberFormat="1" applyFont="1" applyBorder="1" applyAlignment="1">
      <alignment horizontal="right"/>
    </xf>
    <xf numFmtId="0" fontId="26" fillId="0" borderId="13" xfId="0" applyFont="1" applyBorder="1" applyAlignment="1">
      <alignment horizontal="center"/>
    </xf>
    <xf numFmtId="0" fontId="25" fillId="0" borderId="14" xfId="0" applyFont="1" applyBorder="1" applyAlignment="1">
      <alignment horizontal="left" vertical="center"/>
    </xf>
    <xf numFmtId="0" fontId="26" fillId="4" borderId="15" xfId="0" applyFont="1" applyFill="1" applyBorder="1" applyAlignment="1">
      <alignment horizontal="center"/>
    </xf>
    <xf numFmtId="0" fontId="26" fillId="4" borderId="16" xfId="0" applyFont="1" applyFill="1" applyBorder="1" applyAlignment="1">
      <alignment horizontal="center"/>
    </xf>
    <xf numFmtId="3" fontId="25" fillId="4" borderId="17" xfId="0" applyNumberFormat="1" applyFont="1" applyFill="1" applyBorder="1" applyAlignment="1">
      <alignment horizontal="center" wrapText="1"/>
    </xf>
    <xf numFmtId="4" fontId="26" fillId="4" borderId="18" xfId="0" applyNumberFormat="1" applyFont="1" applyFill="1" applyBorder="1" applyAlignment="1">
      <alignment horizontal="center"/>
    </xf>
    <xf numFmtId="4" fontId="25" fillId="4" borderId="16" xfId="0" applyNumberFormat="1" applyFont="1" applyFill="1" applyBorder="1" applyAlignment="1">
      <alignment horizontal="center"/>
    </xf>
    <xf numFmtId="4" fontId="26" fillId="4" borderId="16" xfId="0" applyNumberFormat="1" applyFont="1" applyFill="1" applyBorder="1" applyAlignment="1" applyProtection="1">
      <alignment horizontal="center"/>
      <protection/>
    </xf>
    <xf numFmtId="4" fontId="25" fillId="4" borderId="16" xfId="0" applyNumberFormat="1" applyFont="1" applyFill="1" applyBorder="1" applyAlignment="1" applyProtection="1">
      <alignment horizontal="center"/>
      <protection/>
    </xf>
    <xf numFmtId="0" fontId="26" fillId="18" borderId="19" xfId="0" applyFont="1" applyFill="1" applyBorder="1" applyAlignment="1">
      <alignment horizontal="center"/>
    </xf>
    <xf numFmtId="0" fontId="26" fillId="18" borderId="20" xfId="0" applyFont="1" applyFill="1" applyBorder="1" applyAlignment="1">
      <alignment horizontal="center"/>
    </xf>
    <xf numFmtId="0" fontId="26" fillId="6" borderId="21" xfId="0" applyFont="1" applyFill="1" applyBorder="1" applyAlignment="1">
      <alignment horizontal="center"/>
    </xf>
    <xf numFmtId="0" fontId="26" fillId="6" borderId="22" xfId="0" applyFont="1" applyFill="1" applyBorder="1" applyAlignment="1">
      <alignment horizontal="center"/>
    </xf>
    <xf numFmtId="0" fontId="26" fillId="6" borderId="14" xfId="0" applyFont="1" applyFill="1" applyBorder="1" applyAlignment="1">
      <alignment horizontal="center"/>
    </xf>
    <xf numFmtId="0" fontId="25" fillId="6" borderId="23" xfId="0" applyFont="1" applyFill="1" applyBorder="1" applyAlignment="1">
      <alignment horizontal="center" wrapText="1"/>
    </xf>
    <xf numFmtId="0" fontId="25" fillId="6" borderId="24" xfId="0" applyFont="1" applyFill="1" applyBorder="1" applyAlignment="1">
      <alignment horizontal="center" wrapText="1"/>
    </xf>
    <xf numFmtId="0" fontId="25" fillId="6" borderId="25" xfId="0" applyFont="1" applyFill="1" applyBorder="1" applyAlignment="1">
      <alignment horizontal="center" wrapText="1"/>
    </xf>
    <xf numFmtId="4" fontId="25" fillId="6" borderId="26" xfId="0" applyNumberFormat="1" applyFont="1" applyFill="1" applyBorder="1" applyAlignment="1">
      <alignment horizontal="center"/>
    </xf>
    <xf numFmtId="4" fontId="25" fillId="6" borderId="27" xfId="0" applyNumberFormat="1" applyFont="1" applyFill="1" applyBorder="1" applyAlignment="1">
      <alignment horizontal="center"/>
    </xf>
    <xf numFmtId="4" fontId="25" fillId="6" borderId="28" xfId="0" applyNumberFormat="1" applyFont="1" applyFill="1" applyBorder="1" applyAlignment="1">
      <alignment horizontal="center"/>
    </xf>
    <xf numFmtId="4" fontId="54" fillId="6" borderId="27" xfId="0" applyNumberFormat="1" applyFont="1" applyFill="1" applyBorder="1" applyAlignment="1">
      <alignment horizontal="center"/>
    </xf>
    <xf numFmtId="4" fontId="54" fillId="6" borderId="28" xfId="0" applyNumberFormat="1" applyFont="1" applyFill="1" applyBorder="1" applyAlignment="1">
      <alignment horizontal="center"/>
    </xf>
    <xf numFmtId="4" fontId="26" fillId="6" borderId="26" xfId="0" applyNumberFormat="1" applyFont="1" applyFill="1" applyBorder="1" applyAlignment="1" applyProtection="1">
      <alignment horizontal="center"/>
      <protection/>
    </xf>
    <xf numFmtId="4" fontId="26" fillId="6" borderId="27" xfId="0" applyNumberFormat="1" applyFont="1" applyFill="1" applyBorder="1" applyAlignment="1" applyProtection="1">
      <alignment horizontal="center"/>
      <protection/>
    </xf>
    <xf numFmtId="4" fontId="26" fillId="6" borderId="28" xfId="0" applyNumberFormat="1" applyFont="1" applyFill="1" applyBorder="1" applyAlignment="1" applyProtection="1">
      <alignment horizontal="center"/>
      <protection/>
    </xf>
    <xf numFmtId="0" fontId="31" fillId="19" borderId="19" xfId="0" applyFont="1" applyFill="1" applyBorder="1" applyAlignment="1">
      <alignment horizontal="center"/>
    </xf>
    <xf numFmtId="0" fontId="31" fillId="19" borderId="20" xfId="0" applyFont="1" applyFill="1" applyBorder="1" applyAlignment="1">
      <alignment horizontal="center"/>
    </xf>
    <xf numFmtId="0" fontId="31" fillId="19" borderId="29" xfId="0" applyFont="1" applyFill="1" applyBorder="1" applyAlignment="1">
      <alignment horizontal="center"/>
    </xf>
    <xf numFmtId="0" fontId="26" fillId="13" borderId="21" xfId="0" applyFont="1" applyFill="1" applyBorder="1" applyAlignment="1">
      <alignment horizontal="center"/>
    </xf>
    <xf numFmtId="0" fontId="26" fillId="13" borderId="22" xfId="0" applyFont="1" applyFill="1" applyBorder="1" applyAlignment="1">
      <alignment horizontal="center"/>
    </xf>
    <xf numFmtId="0" fontId="26" fillId="13" borderId="30" xfId="0" applyFont="1" applyFill="1" applyBorder="1" applyAlignment="1">
      <alignment horizontal="center"/>
    </xf>
    <xf numFmtId="4" fontId="25" fillId="13" borderId="26" xfId="0" applyNumberFormat="1" applyFont="1" applyFill="1" applyBorder="1" applyAlignment="1">
      <alignment horizontal="center"/>
    </xf>
    <xf numFmtId="4" fontId="25" fillId="13" borderId="27" xfId="0" applyNumberFormat="1" applyFont="1" applyFill="1" applyBorder="1" applyAlignment="1">
      <alignment horizontal="center"/>
    </xf>
    <xf numFmtId="4" fontId="25" fillId="13" borderId="28" xfId="0" applyNumberFormat="1" applyFont="1" applyFill="1" applyBorder="1" applyAlignment="1">
      <alignment horizontal="center"/>
    </xf>
    <xf numFmtId="4" fontId="26" fillId="13" borderId="26" xfId="0" applyNumberFormat="1" applyFont="1" applyFill="1" applyBorder="1" applyAlignment="1">
      <alignment horizontal="center"/>
    </xf>
    <xf numFmtId="4" fontId="26" fillId="13" borderId="27" xfId="0" applyNumberFormat="1" applyFont="1" applyFill="1" applyBorder="1" applyAlignment="1">
      <alignment horizontal="center"/>
    </xf>
    <xf numFmtId="4" fontId="26" fillId="13" borderId="28" xfId="0" applyNumberFormat="1" applyFont="1" applyFill="1" applyBorder="1" applyAlignment="1">
      <alignment horizontal="center"/>
    </xf>
    <xf numFmtId="0" fontId="25" fillId="0" borderId="0" xfId="0" applyNumberFormat="1" applyFont="1" applyBorder="1" applyAlignment="1" applyProtection="1">
      <alignment horizontal="right"/>
      <protection/>
    </xf>
    <xf numFmtId="0" fontId="26" fillId="0" borderId="31" xfId="0" applyNumberFormat="1" applyFont="1" applyBorder="1" applyAlignment="1" applyProtection="1">
      <alignment horizontal="left"/>
      <protection/>
    </xf>
    <xf numFmtId="4" fontId="26" fillId="4" borderId="32" xfId="0" applyNumberFormat="1" applyFont="1" applyFill="1" applyBorder="1" applyAlignment="1" applyProtection="1">
      <alignment horizontal="center"/>
      <protection/>
    </xf>
    <xf numFmtId="4" fontId="26" fillId="6" borderId="33" xfId="0" applyNumberFormat="1" applyFont="1" applyFill="1" applyBorder="1" applyAlignment="1" applyProtection="1">
      <alignment horizontal="center"/>
      <protection/>
    </xf>
    <xf numFmtId="4" fontId="26" fillId="6" borderId="34" xfId="0" applyNumberFormat="1" applyFont="1" applyFill="1" applyBorder="1" applyAlignment="1" applyProtection="1">
      <alignment horizontal="center"/>
      <protection/>
    </xf>
    <xf numFmtId="4" fontId="26" fillId="6" borderId="35" xfId="0" applyNumberFormat="1" applyFont="1" applyFill="1" applyBorder="1" applyAlignment="1" applyProtection="1">
      <alignment horizontal="center"/>
      <protection/>
    </xf>
    <xf numFmtId="4" fontId="26" fillId="13" borderId="33" xfId="0" applyNumberFormat="1" applyFont="1" applyFill="1" applyBorder="1" applyAlignment="1">
      <alignment horizontal="center"/>
    </xf>
    <xf numFmtId="4" fontId="26" fillId="13" borderId="34" xfId="0" applyNumberFormat="1" applyFont="1" applyFill="1" applyBorder="1" applyAlignment="1">
      <alignment horizontal="center"/>
    </xf>
    <xf numFmtId="4" fontId="26" fillId="13" borderId="35" xfId="0" applyNumberFormat="1" applyFont="1" applyFill="1" applyBorder="1" applyAlignment="1">
      <alignment horizontal="center"/>
    </xf>
    <xf numFmtId="3" fontId="26" fillId="0" borderId="31" xfId="0" applyNumberFormat="1" applyFont="1" applyBorder="1" applyAlignment="1" applyProtection="1">
      <alignment horizontal="left"/>
      <protection/>
    </xf>
    <xf numFmtId="0" fontId="25" fillId="0" borderId="0" xfId="0" applyNumberFormat="1" applyFont="1" applyFill="1" applyBorder="1" applyAlignment="1" applyProtection="1">
      <alignment horizontal="right"/>
      <protection/>
    </xf>
    <xf numFmtId="0" fontId="25" fillId="0" borderId="0" xfId="0" applyFont="1" applyBorder="1" applyAlignment="1">
      <alignment horizontal="right"/>
    </xf>
    <xf numFmtId="3" fontId="25" fillId="0" borderId="0" xfId="0" applyNumberFormat="1" applyFont="1" applyFill="1" applyBorder="1" applyAlignment="1" applyProtection="1">
      <alignment horizontal="right"/>
      <protection/>
    </xf>
    <xf numFmtId="0" fontId="25" fillId="0" borderId="0" xfId="0" applyFont="1" applyAlignment="1">
      <alignment horizontal="right"/>
    </xf>
    <xf numFmtId="0" fontId="26" fillId="0" borderId="36" xfId="0" applyNumberFormat="1" applyFont="1" applyBorder="1" applyAlignment="1" applyProtection="1">
      <alignment horizontal="left"/>
      <protection/>
    </xf>
    <xf numFmtId="4" fontId="26" fillId="4" borderId="37" xfId="0" applyNumberFormat="1" applyFont="1" applyFill="1" applyBorder="1" applyAlignment="1">
      <alignment horizontal="center"/>
    </xf>
    <xf numFmtId="4" fontId="26" fillId="6" borderId="38" xfId="0" applyNumberFormat="1" applyFont="1" applyFill="1" applyBorder="1" applyAlignment="1">
      <alignment horizontal="center"/>
    </xf>
    <xf numFmtId="4" fontId="26" fillId="6" borderId="39" xfId="0" applyNumberFormat="1" applyFont="1" applyFill="1" applyBorder="1" applyAlignment="1">
      <alignment horizontal="center"/>
    </xf>
    <xf numFmtId="4" fontId="26" fillId="6" borderId="40" xfId="0" applyNumberFormat="1" applyFont="1" applyFill="1" applyBorder="1" applyAlignment="1">
      <alignment horizontal="center"/>
    </xf>
    <xf numFmtId="4" fontId="55" fillId="13" borderId="38" xfId="0" applyNumberFormat="1" applyFont="1" applyFill="1" applyBorder="1" applyAlignment="1">
      <alignment horizontal="center"/>
    </xf>
    <xf numFmtId="4" fontId="55" fillId="13" borderId="39" xfId="0" applyNumberFormat="1" applyFont="1" applyFill="1" applyBorder="1" applyAlignment="1">
      <alignment horizontal="center"/>
    </xf>
    <xf numFmtId="4" fontId="55" fillId="13" borderId="40" xfId="0" applyNumberFormat="1" applyFont="1" applyFill="1" applyBorder="1" applyAlignment="1">
      <alignment horizontal="center"/>
    </xf>
    <xf numFmtId="4" fontId="26" fillId="13" borderId="23" xfId="0" applyNumberFormat="1" applyFont="1" applyFill="1" applyBorder="1" applyAlignment="1">
      <alignment horizontal="center" wrapText="1"/>
    </xf>
    <xf numFmtId="4" fontId="26" fillId="13" borderId="24" xfId="0" applyNumberFormat="1" applyFont="1" applyFill="1" applyBorder="1" applyAlignment="1">
      <alignment horizontal="center" wrapText="1"/>
    </xf>
    <xf numFmtId="4" fontId="26" fillId="13" borderId="41" xfId="0" applyNumberFormat="1"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AM114"/>
  <sheetViews>
    <sheetView zoomScalePageLayoutView="0" workbookViewId="0" topLeftCell="A1">
      <selection activeCell="A1" sqref="A1"/>
    </sheetView>
  </sheetViews>
  <sheetFormatPr defaultColWidth="9.75390625" defaultRowHeight="12.75"/>
  <cols>
    <col min="1" max="1" width="26.75390625" style="0" customWidth="1"/>
    <col min="2" max="2" width="11.75390625" style="0" customWidth="1"/>
    <col min="3" max="3" width="12.125" style="0" customWidth="1"/>
    <col min="4" max="6" width="10.75390625" style="0" customWidth="1"/>
    <col min="7" max="7" width="11.00390625" style="0" customWidth="1"/>
    <col min="8" max="8" width="10.75390625" style="0" customWidth="1"/>
    <col min="9" max="9" width="11.125" style="0" customWidth="1"/>
    <col min="10" max="10" width="11.00390625" style="0" customWidth="1"/>
    <col min="11" max="11" width="11.25390625" style="0" customWidth="1"/>
    <col min="12" max="12" width="11.50390625" style="0" customWidth="1"/>
    <col min="13" max="13" width="10.875" style="0" customWidth="1"/>
    <col min="14" max="14" width="9.75390625" style="0" customWidth="1"/>
    <col min="15" max="15" width="10.875" style="0" customWidth="1"/>
    <col min="16" max="23" width="9.75390625" style="0" customWidth="1"/>
    <col min="24" max="24" width="11.00390625" style="0" customWidth="1"/>
  </cols>
  <sheetData>
    <row r="1" spans="1:39" ht="25.5" customHeight="1" thickBot="1">
      <c r="A1" s="12"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M1" s="2"/>
    </row>
    <row r="2" spans="4:31" ht="12">
      <c r="D2" s="10"/>
      <c r="G2" s="10"/>
      <c r="H2" s="9"/>
      <c r="I2" s="9"/>
      <c r="J2" s="7"/>
      <c r="M2" s="10"/>
      <c r="P2" s="10"/>
      <c r="S2" s="10"/>
      <c r="V2" s="10"/>
      <c r="Y2" s="10"/>
      <c r="AB2" s="10"/>
      <c r="AE2" s="10"/>
    </row>
    <row r="3" spans="1:31" ht="12">
      <c r="A3" s="10"/>
      <c r="C3" s="3" t="s">
        <v>1</v>
      </c>
      <c r="D3" s="10"/>
      <c r="F3" s="1" t="s">
        <v>2</v>
      </c>
      <c r="G3" s="10"/>
      <c r="H3" s="9"/>
      <c r="I3" s="5" t="s">
        <v>3</v>
      </c>
      <c r="J3" s="7"/>
      <c r="L3" s="3" t="s">
        <v>4</v>
      </c>
      <c r="M3" s="10"/>
      <c r="O3" s="3" t="s">
        <v>5</v>
      </c>
      <c r="P3" s="10"/>
      <c r="R3" s="3" t="s">
        <v>6</v>
      </c>
      <c r="S3" s="10"/>
      <c r="U3" s="3" t="s">
        <v>7</v>
      </c>
      <c r="V3" s="10"/>
      <c r="X3" s="3" t="s">
        <v>8</v>
      </c>
      <c r="Y3" s="10"/>
      <c r="AA3" s="3" t="s">
        <v>9</v>
      </c>
      <c r="AB3" s="10"/>
      <c r="AD3" s="3" t="s">
        <v>10</v>
      </c>
      <c r="AE3" s="10"/>
    </row>
    <row r="4" spans="1:31" ht="12">
      <c r="A4" s="10"/>
      <c r="D4" s="10"/>
      <c r="G4" s="10"/>
      <c r="H4" s="9"/>
      <c r="I4" s="9"/>
      <c r="J4" s="7"/>
      <c r="M4" s="10"/>
      <c r="P4" s="10"/>
      <c r="S4" s="10"/>
      <c r="V4" s="10"/>
      <c r="Y4" s="10"/>
      <c r="AB4" s="10"/>
      <c r="AE4" s="10"/>
    </row>
    <row r="5" spans="1:31" ht="12">
      <c r="A5" s="10"/>
      <c r="B5" s="3" t="s">
        <v>11</v>
      </c>
      <c r="C5" s="3" t="s">
        <v>12</v>
      </c>
      <c r="D5" s="13" t="s">
        <v>13</v>
      </c>
      <c r="E5" s="3" t="s">
        <v>11</v>
      </c>
      <c r="F5" s="3" t="s">
        <v>12</v>
      </c>
      <c r="G5" s="13" t="s">
        <v>13</v>
      </c>
      <c r="H5" s="3" t="s">
        <v>11</v>
      </c>
      <c r="I5" s="3" t="s">
        <v>12</v>
      </c>
      <c r="J5" s="13" t="s">
        <v>13</v>
      </c>
      <c r="K5" s="3" t="s">
        <v>11</v>
      </c>
      <c r="L5" s="3" t="s">
        <v>12</v>
      </c>
      <c r="M5" s="13" t="s">
        <v>13</v>
      </c>
      <c r="N5" s="3" t="s">
        <v>11</v>
      </c>
      <c r="O5" s="3" t="s">
        <v>12</v>
      </c>
      <c r="P5" s="13" t="s">
        <v>13</v>
      </c>
      <c r="Q5" s="3" t="s">
        <v>11</v>
      </c>
      <c r="R5" s="3" t="s">
        <v>12</v>
      </c>
      <c r="S5" s="13" t="s">
        <v>13</v>
      </c>
      <c r="T5" s="3" t="s">
        <v>11</v>
      </c>
      <c r="U5" s="3" t="s">
        <v>12</v>
      </c>
      <c r="V5" s="13" t="s">
        <v>13</v>
      </c>
      <c r="W5" s="3" t="s">
        <v>11</v>
      </c>
      <c r="X5" s="3" t="s">
        <v>12</v>
      </c>
      <c r="Y5" s="13" t="s">
        <v>13</v>
      </c>
      <c r="Z5" s="3" t="s">
        <v>11</v>
      </c>
      <c r="AA5" s="3" t="s">
        <v>12</v>
      </c>
      <c r="AB5" s="13" t="s">
        <v>13</v>
      </c>
      <c r="AC5" s="3" t="s">
        <v>11</v>
      </c>
      <c r="AD5" s="3" t="s">
        <v>12</v>
      </c>
      <c r="AE5" s="13" t="s">
        <v>13</v>
      </c>
    </row>
    <row r="6" spans="1:31" ht="12">
      <c r="A6" s="10"/>
      <c r="B6" s="2"/>
      <c r="C6" s="2"/>
      <c r="D6" s="14"/>
      <c r="E6" s="2"/>
      <c r="F6" s="2"/>
      <c r="G6" s="14"/>
      <c r="H6" s="8"/>
      <c r="I6" s="8"/>
      <c r="J6" s="6"/>
      <c r="K6" s="2"/>
      <c r="L6" s="2"/>
      <c r="M6" s="14"/>
      <c r="N6" s="2"/>
      <c r="O6" s="2"/>
      <c r="P6" s="14"/>
      <c r="Q6" s="2"/>
      <c r="R6" s="2"/>
      <c r="S6" s="14"/>
      <c r="T6" s="2"/>
      <c r="U6" s="2"/>
      <c r="V6" s="14"/>
      <c r="W6" s="2"/>
      <c r="X6" s="2"/>
      <c r="Y6" s="14"/>
      <c r="Z6" s="2"/>
      <c r="AA6" s="2"/>
      <c r="AB6" s="14"/>
      <c r="AC6" s="2"/>
      <c r="AD6" s="2"/>
      <c r="AE6" s="14"/>
    </row>
    <row r="7" spans="1:31" ht="12">
      <c r="A7" s="10"/>
      <c r="B7" s="2"/>
      <c r="C7" s="2"/>
      <c r="D7" s="14"/>
      <c r="E7" s="2"/>
      <c r="F7" s="2"/>
      <c r="G7" s="14"/>
      <c r="H7" s="8"/>
      <c r="I7" s="8"/>
      <c r="J7" s="6"/>
      <c r="K7" s="2"/>
      <c r="L7" s="2"/>
      <c r="M7" s="14"/>
      <c r="N7" s="2"/>
      <c r="O7" s="2"/>
      <c r="P7" s="14"/>
      <c r="Q7" s="2"/>
      <c r="R7" s="2"/>
      <c r="S7" s="14"/>
      <c r="T7" s="2"/>
      <c r="U7" s="2"/>
      <c r="V7" s="14"/>
      <c r="W7" s="2"/>
      <c r="X7" s="2"/>
      <c r="Y7" s="14"/>
      <c r="Z7" s="2"/>
      <c r="AA7" s="2"/>
      <c r="AB7" s="14"/>
      <c r="AC7" s="2"/>
      <c r="AD7" s="2"/>
      <c r="AE7" s="14"/>
    </row>
    <row r="8" spans="1:31" ht="12">
      <c r="A8" s="15" t="s">
        <v>14</v>
      </c>
      <c r="B8" s="2">
        <v>166884</v>
      </c>
      <c r="C8" s="2">
        <v>290090</v>
      </c>
      <c r="D8" s="14">
        <v>150505</v>
      </c>
      <c r="E8" s="2">
        <v>77031</v>
      </c>
      <c r="F8" s="2">
        <v>145384</v>
      </c>
      <c r="G8" s="14">
        <v>70878</v>
      </c>
      <c r="H8" s="8">
        <v>18904</v>
      </c>
      <c r="I8" s="8">
        <v>36304</v>
      </c>
      <c r="J8" s="6">
        <v>18150</v>
      </c>
      <c r="K8" s="2">
        <v>74691</v>
      </c>
      <c r="L8" s="2">
        <v>123163</v>
      </c>
      <c r="M8" s="14">
        <v>68121</v>
      </c>
      <c r="N8" s="2">
        <v>14552</v>
      </c>
      <c r="O8" s="2">
        <v>28227</v>
      </c>
      <c r="P8" s="14">
        <v>14345</v>
      </c>
      <c r="Q8" s="2">
        <v>14251</v>
      </c>
      <c r="R8" s="2">
        <v>25456</v>
      </c>
      <c r="S8" s="14">
        <v>13189</v>
      </c>
      <c r="T8" s="2">
        <v>11098</v>
      </c>
      <c r="U8" s="2">
        <v>17783</v>
      </c>
      <c r="V8" s="14">
        <v>8423</v>
      </c>
      <c r="W8" s="2">
        <v>38105</v>
      </c>
      <c r="X8" s="2">
        <v>53671</v>
      </c>
      <c r="Y8" s="14">
        <v>32904</v>
      </c>
      <c r="Z8" s="2">
        <v>38861</v>
      </c>
      <c r="AA8" s="2">
        <v>53704</v>
      </c>
      <c r="AB8" s="14">
        <v>31398</v>
      </c>
      <c r="AC8" s="2">
        <v>26360</v>
      </c>
      <c r="AD8" s="2">
        <v>35838</v>
      </c>
      <c r="AE8" s="14">
        <v>21132</v>
      </c>
    </row>
    <row r="9" spans="1:31" ht="12">
      <c r="A9" s="15" t="s">
        <v>15</v>
      </c>
      <c r="B9" s="2">
        <v>120688</v>
      </c>
      <c r="C9" s="2">
        <v>231054</v>
      </c>
      <c r="D9" s="14">
        <v>118193</v>
      </c>
      <c r="E9" s="2">
        <v>40138</v>
      </c>
      <c r="F9" s="2">
        <v>87446</v>
      </c>
      <c r="G9" s="14">
        <v>44790</v>
      </c>
      <c r="H9" s="8">
        <v>13760</v>
      </c>
      <c r="I9" s="8">
        <v>29222</v>
      </c>
      <c r="J9" s="6">
        <v>10228</v>
      </c>
      <c r="K9" s="2">
        <v>67996</v>
      </c>
      <c r="L9" s="2">
        <v>117002</v>
      </c>
      <c r="M9" s="14">
        <v>64929</v>
      </c>
      <c r="N9" s="2">
        <v>16933</v>
      </c>
      <c r="O9" s="2">
        <v>31333</v>
      </c>
      <c r="P9" s="14">
        <v>15611</v>
      </c>
      <c r="Q9" s="2">
        <v>20203</v>
      </c>
      <c r="R9" s="2">
        <v>36361</v>
      </c>
      <c r="S9" s="14">
        <v>19102</v>
      </c>
      <c r="T9" s="2">
        <v>19175</v>
      </c>
      <c r="U9" s="2">
        <v>40562</v>
      </c>
      <c r="V9" s="14">
        <v>20949</v>
      </c>
      <c r="W9" s="2">
        <v>11543</v>
      </c>
      <c r="X9" s="2">
        <v>11829</v>
      </c>
      <c r="Y9" s="14">
        <v>9482</v>
      </c>
      <c r="Z9" s="2">
        <v>11537</v>
      </c>
      <c r="AA9" s="2">
        <v>16207</v>
      </c>
      <c r="AB9" s="14">
        <v>10453</v>
      </c>
      <c r="AC9" s="2">
        <v>8522</v>
      </c>
      <c r="AD9" s="2">
        <v>15394</v>
      </c>
      <c r="AE9" s="14">
        <v>8431</v>
      </c>
    </row>
    <row r="10" spans="1:31" ht="12">
      <c r="A10" s="15" t="s">
        <v>16</v>
      </c>
      <c r="B10" s="2">
        <v>48197</v>
      </c>
      <c r="C10" s="2">
        <v>113022</v>
      </c>
      <c r="D10" s="14">
        <v>57942</v>
      </c>
      <c r="E10" s="2">
        <v>18787</v>
      </c>
      <c r="F10" s="2">
        <v>51287</v>
      </c>
      <c r="G10" s="14">
        <v>25432</v>
      </c>
      <c r="H10" s="8">
        <v>4061</v>
      </c>
      <c r="I10" s="8">
        <v>8001</v>
      </c>
      <c r="J10" s="6">
        <v>4251</v>
      </c>
      <c r="K10" s="2">
        <v>27613</v>
      </c>
      <c r="L10" s="2">
        <v>52366</v>
      </c>
      <c r="M10" s="14">
        <v>27716</v>
      </c>
      <c r="N10" s="2">
        <v>5127</v>
      </c>
      <c r="O10" s="2">
        <v>10259</v>
      </c>
      <c r="P10" s="14">
        <v>5031</v>
      </c>
      <c r="Q10" s="2">
        <v>7024</v>
      </c>
      <c r="R10" s="2">
        <v>13891</v>
      </c>
      <c r="S10" s="14">
        <v>6992</v>
      </c>
      <c r="T10" s="2">
        <v>4486</v>
      </c>
      <c r="U10" s="2">
        <v>10602</v>
      </c>
      <c r="V10" s="14">
        <v>5144</v>
      </c>
      <c r="W10" s="2">
        <v>11153</v>
      </c>
      <c r="X10" s="2">
        <v>17646</v>
      </c>
      <c r="Y10" s="14">
        <v>9909</v>
      </c>
      <c r="Z10" s="2">
        <v>11540</v>
      </c>
      <c r="AA10" s="2">
        <v>18605</v>
      </c>
      <c r="AB10" s="14">
        <v>10280</v>
      </c>
      <c r="AC10" s="2">
        <v>8078</v>
      </c>
      <c r="AD10" s="2">
        <v>12941</v>
      </c>
      <c r="AE10" s="14">
        <v>7196</v>
      </c>
    </row>
    <row r="11" spans="1:31" ht="12">
      <c r="A11" s="15" t="s">
        <v>17</v>
      </c>
      <c r="B11" s="2">
        <v>404056</v>
      </c>
      <c r="C11" s="2">
        <v>809177</v>
      </c>
      <c r="D11" s="14">
        <v>399194</v>
      </c>
      <c r="E11" s="2">
        <v>145517</v>
      </c>
      <c r="F11" s="2">
        <v>316337</v>
      </c>
      <c r="G11" s="14">
        <v>142882</v>
      </c>
      <c r="H11" s="8">
        <v>34055</v>
      </c>
      <c r="I11" s="8">
        <v>70094</v>
      </c>
      <c r="J11" s="6">
        <v>31666</v>
      </c>
      <c r="K11" s="2">
        <v>235326</v>
      </c>
      <c r="L11" s="2">
        <v>429228</v>
      </c>
      <c r="M11" s="14">
        <v>226242</v>
      </c>
      <c r="N11" s="2">
        <v>54388</v>
      </c>
      <c r="O11" s="2">
        <v>104583</v>
      </c>
      <c r="P11" s="14">
        <v>54854</v>
      </c>
      <c r="Q11" s="2">
        <v>62829</v>
      </c>
      <c r="R11" s="2">
        <v>118714</v>
      </c>
      <c r="S11" s="14">
        <v>61245</v>
      </c>
      <c r="T11" s="2">
        <v>63592</v>
      </c>
      <c r="U11" s="2">
        <v>139832</v>
      </c>
      <c r="V11" s="14">
        <v>72990</v>
      </c>
      <c r="W11" s="2">
        <v>67687</v>
      </c>
      <c r="X11" s="2">
        <v>108634</v>
      </c>
      <c r="Y11" s="14">
        <v>51630</v>
      </c>
      <c r="Z11" s="2">
        <v>67652</v>
      </c>
      <c r="AA11" s="2">
        <v>103309</v>
      </c>
      <c r="AB11" s="14">
        <v>60684</v>
      </c>
      <c r="AC11" s="2">
        <v>48685</v>
      </c>
      <c r="AD11" s="2">
        <v>85009</v>
      </c>
      <c r="AE11" s="14">
        <v>41201</v>
      </c>
    </row>
    <row r="12" spans="1:31" ht="12">
      <c r="A12" s="15" t="s">
        <v>18</v>
      </c>
      <c r="B12" s="2">
        <v>38618</v>
      </c>
      <c r="C12" s="2">
        <v>75874</v>
      </c>
      <c r="D12" s="14">
        <v>38581</v>
      </c>
      <c r="E12" s="2">
        <v>21165</v>
      </c>
      <c r="F12" s="2">
        <v>43626</v>
      </c>
      <c r="G12" s="14">
        <v>21897</v>
      </c>
      <c r="H12" s="8">
        <v>3491</v>
      </c>
      <c r="I12" s="8">
        <v>6006</v>
      </c>
      <c r="J12" s="6">
        <v>3294</v>
      </c>
      <c r="K12" s="2">
        <v>14625</v>
      </c>
      <c r="L12" s="2">
        <v>27785</v>
      </c>
      <c r="M12" s="14">
        <v>14099</v>
      </c>
      <c r="N12" s="2">
        <v>4115</v>
      </c>
      <c r="O12" s="2">
        <v>8307</v>
      </c>
      <c r="P12" s="14">
        <v>4271</v>
      </c>
      <c r="Q12" s="2">
        <v>3271</v>
      </c>
      <c r="R12" s="2">
        <v>6012</v>
      </c>
      <c r="S12" s="14">
        <v>3035</v>
      </c>
      <c r="T12" s="2">
        <v>2547</v>
      </c>
      <c r="U12" s="2">
        <v>5475</v>
      </c>
      <c r="V12" s="14">
        <v>2707</v>
      </c>
      <c r="W12" s="2">
        <v>4528</v>
      </c>
      <c r="X12" s="2">
        <v>7695</v>
      </c>
      <c r="Y12" s="14">
        <v>3923</v>
      </c>
      <c r="Z12" s="2">
        <v>4554</v>
      </c>
      <c r="AA12" s="2">
        <v>8045</v>
      </c>
      <c r="AB12" s="14">
        <v>3627</v>
      </c>
      <c r="AC12" s="2">
        <v>2694</v>
      </c>
      <c r="AD12" s="2">
        <v>5041</v>
      </c>
      <c r="AE12" s="14">
        <v>2235</v>
      </c>
    </row>
    <row r="13" spans="1:31" ht="12">
      <c r="A13" s="15" t="s">
        <v>19</v>
      </c>
      <c r="B13" s="2">
        <v>26421</v>
      </c>
      <c r="C13" s="2">
        <v>54413</v>
      </c>
      <c r="D13" s="14">
        <v>26767</v>
      </c>
      <c r="E13" s="2">
        <v>9058</v>
      </c>
      <c r="F13" s="2">
        <v>17147</v>
      </c>
      <c r="G13" s="14">
        <v>8693</v>
      </c>
      <c r="H13" s="8">
        <v>4073</v>
      </c>
      <c r="I13" s="8">
        <v>8612</v>
      </c>
      <c r="J13" s="6">
        <v>4461</v>
      </c>
      <c r="K13" s="2">
        <v>14612</v>
      </c>
      <c r="L13" s="2">
        <v>29846</v>
      </c>
      <c r="M13" s="14">
        <v>14759</v>
      </c>
      <c r="N13" s="2">
        <v>6348</v>
      </c>
      <c r="O13" s="2">
        <v>12652</v>
      </c>
      <c r="P13" s="14">
        <v>6395</v>
      </c>
      <c r="Q13" s="2">
        <v>2447</v>
      </c>
      <c r="R13" s="2">
        <v>5098</v>
      </c>
      <c r="S13" s="14">
        <v>2626</v>
      </c>
      <c r="T13" s="2">
        <v>763</v>
      </c>
      <c r="U13" s="2">
        <v>1272</v>
      </c>
      <c r="V13" s="14">
        <v>523</v>
      </c>
      <c r="W13" s="2">
        <v>5280</v>
      </c>
      <c r="X13" s="2">
        <v>11106</v>
      </c>
      <c r="Y13" s="14">
        <v>5275</v>
      </c>
      <c r="Z13" s="2">
        <v>5630</v>
      </c>
      <c r="AA13" s="2">
        <v>11167</v>
      </c>
      <c r="AB13" s="14">
        <v>5404</v>
      </c>
      <c r="AC13" s="2">
        <v>4090</v>
      </c>
      <c r="AD13" s="2">
        <v>8226</v>
      </c>
      <c r="AE13" s="14">
        <v>3934</v>
      </c>
    </row>
    <row r="14" spans="1:31" ht="12">
      <c r="A14" s="15" t="s">
        <v>20</v>
      </c>
      <c r="B14" s="2">
        <v>141140</v>
      </c>
      <c r="C14" s="2">
        <v>287470</v>
      </c>
      <c r="D14" s="14">
        <v>139356</v>
      </c>
      <c r="E14" s="2">
        <v>71300</v>
      </c>
      <c r="F14" s="2">
        <v>154537</v>
      </c>
      <c r="G14" s="14">
        <v>70498</v>
      </c>
      <c r="H14" s="8">
        <v>17376</v>
      </c>
      <c r="I14" s="8">
        <v>36898</v>
      </c>
      <c r="J14" s="6">
        <v>18051</v>
      </c>
      <c r="K14" s="2">
        <v>55323</v>
      </c>
      <c r="L14" s="2">
        <v>103634</v>
      </c>
      <c r="M14" s="14">
        <v>53234</v>
      </c>
      <c r="N14" s="2">
        <v>15931</v>
      </c>
      <c r="O14" s="2">
        <v>31918</v>
      </c>
      <c r="P14" s="14">
        <v>15127</v>
      </c>
      <c r="Q14" s="2">
        <v>13326</v>
      </c>
      <c r="R14" s="2">
        <v>26686</v>
      </c>
      <c r="S14" s="14">
        <v>13069</v>
      </c>
      <c r="T14" s="2">
        <v>17947</v>
      </c>
      <c r="U14" s="2">
        <v>41413</v>
      </c>
      <c r="V14" s="14">
        <v>21616</v>
      </c>
      <c r="W14" s="2">
        <v>15806</v>
      </c>
      <c r="X14" s="2">
        <v>27411</v>
      </c>
      <c r="Y14" s="14">
        <v>13057</v>
      </c>
      <c r="Z14" s="2">
        <v>13831</v>
      </c>
      <c r="AA14" s="2">
        <v>18669</v>
      </c>
      <c r="AB14" s="14">
        <v>9259</v>
      </c>
      <c r="AC14" s="2">
        <v>11083</v>
      </c>
      <c r="AD14" s="2">
        <v>17589</v>
      </c>
      <c r="AE14" s="14">
        <v>9017</v>
      </c>
    </row>
    <row r="15" spans="1:31" ht="12">
      <c r="A15" s="15" t="s">
        <v>21</v>
      </c>
      <c r="B15" s="2">
        <v>168820</v>
      </c>
      <c r="C15" s="2">
        <v>346916</v>
      </c>
      <c r="D15" s="14">
        <v>173514</v>
      </c>
      <c r="E15" s="2">
        <v>64529</v>
      </c>
      <c r="F15" s="2">
        <v>142456</v>
      </c>
      <c r="G15" s="14">
        <v>70587</v>
      </c>
      <c r="H15" s="8">
        <v>18368</v>
      </c>
      <c r="I15" s="8">
        <v>38046</v>
      </c>
      <c r="J15" s="6">
        <v>16356</v>
      </c>
      <c r="K15" s="2">
        <v>100003</v>
      </c>
      <c r="L15" s="2">
        <v>178277</v>
      </c>
      <c r="M15" s="14">
        <v>91389</v>
      </c>
      <c r="N15" s="2">
        <v>25031</v>
      </c>
      <c r="O15" s="2">
        <v>49189</v>
      </c>
      <c r="P15" s="14">
        <v>22545</v>
      </c>
      <c r="Q15" s="2">
        <v>28533</v>
      </c>
      <c r="R15" s="2">
        <v>51238</v>
      </c>
      <c r="S15" s="14">
        <v>26497</v>
      </c>
      <c r="T15" s="2">
        <v>25112</v>
      </c>
      <c r="U15" s="2">
        <v>54900</v>
      </c>
      <c r="V15" s="14">
        <v>27278</v>
      </c>
      <c r="W15" s="2">
        <v>19139</v>
      </c>
      <c r="X15" s="2">
        <v>20920</v>
      </c>
      <c r="Y15" s="14">
        <v>12017</v>
      </c>
      <c r="Z15" s="2">
        <v>17308</v>
      </c>
      <c r="AA15" s="2">
        <v>20665</v>
      </c>
      <c r="AB15" s="14">
        <v>14569</v>
      </c>
      <c r="AC15" s="2">
        <v>14370</v>
      </c>
      <c r="AD15" s="2">
        <v>18732</v>
      </c>
      <c r="AE15" s="14">
        <v>10550</v>
      </c>
    </row>
    <row r="16" spans="1:31" ht="12">
      <c r="A16" s="15" t="s">
        <v>22</v>
      </c>
      <c r="B16" s="2">
        <v>413765</v>
      </c>
      <c r="C16" s="2">
        <v>861689</v>
      </c>
      <c r="D16" s="14">
        <v>424088</v>
      </c>
      <c r="E16" s="2">
        <v>137174</v>
      </c>
      <c r="F16" s="2">
        <v>319548</v>
      </c>
      <c r="G16" s="14">
        <v>157846</v>
      </c>
      <c r="H16" s="8">
        <v>30818</v>
      </c>
      <c r="I16" s="8">
        <v>61691</v>
      </c>
      <c r="J16" s="6">
        <v>28276</v>
      </c>
      <c r="K16" s="2">
        <v>263755</v>
      </c>
      <c r="L16" s="2">
        <v>508930</v>
      </c>
      <c r="M16" s="14">
        <v>254479</v>
      </c>
      <c r="N16" s="2">
        <v>62055</v>
      </c>
      <c r="O16" s="2">
        <v>119623</v>
      </c>
      <c r="P16" s="14">
        <v>58186</v>
      </c>
      <c r="Q16" s="2">
        <v>201700</v>
      </c>
      <c r="R16" s="2">
        <v>389307</v>
      </c>
      <c r="S16" s="14">
        <v>196293</v>
      </c>
      <c r="T16" s="2">
        <v>27607</v>
      </c>
      <c r="U16" s="2">
        <v>68853</v>
      </c>
      <c r="V16" s="14">
        <v>35153</v>
      </c>
      <c r="W16" s="2">
        <v>134207</v>
      </c>
      <c r="X16" s="2">
        <v>233679</v>
      </c>
      <c r="Y16" s="14">
        <v>119919</v>
      </c>
      <c r="Z16" s="2">
        <v>121445</v>
      </c>
      <c r="AA16" s="2">
        <v>214781</v>
      </c>
      <c r="AB16" s="14">
        <v>109679</v>
      </c>
      <c r="AC16" s="2">
        <v>81773</v>
      </c>
      <c r="AD16" s="2">
        <v>149853</v>
      </c>
      <c r="AE16" s="14">
        <v>72889</v>
      </c>
    </row>
    <row r="17" spans="1:31" ht="12">
      <c r="A17" s="15" t="s">
        <v>23</v>
      </c>
      <c r="B17" s="2">
        <v>100386</v>
      </c>
      <c r="C17" s="2">
        <v>199485</v>
      </c>
      <c r="D17" s="14">
        <v>101681</v>
      </c>
      <c r="E17" s="2">
        <v>58598</v>
      </c>
      <c r="F17" s="2">
        <v>120589</v>
      </c>
      <c r="G17" s="14">
        <v>66179</v>
      </c>
      <c r="H17" s="8">
        <v>6148</v>
      </c>
      <c r="I17" s="8">
        <v>17736</v>
      </c>
      <c r="J17" s="6">
        <v>5788</v>
      </c>
      <c r="K17" s="2">
        <v>38066</v>
      </c>
      <c r="L17" s="2">
        <v>63386</v>
      </c>
      <c r="M17" s="14">
        <v>33609</v>
      </c>
      <c r="N17" s="2">
        <v>11726</v>
      </c>
      <c r="O17" s="2">
        <v>22533</v>
      </c>
      <c r="P17" s="14">
        <v>11111</v>
      </c>
      <c r="Q17" s="2">
        <v>8615</v>
      </c>
      <c r="R17" s="2">
        <v>17133</v>
      </c>
      <c r="S17" s="14">
        <v>8232</v>
      </c>
      <c r="T17" s="2">
        <v>6166</v>
      </c>
      <c r="U17" s="2">
        <v>13037</v>
      </c>
      <c r="V17" s="14">
        <v>6647</v>
      </c>
      <c r="W17" s="2">
        <v>11369</v>
      </c>
      <c r="X17" s="2">
        <v>11072</v>
      </c>
      <c r="Y17" s="14">
        <v>7801</v>
      </c>
      <c r="Z17" s="2">
        <v>7677</v>
      </c>
      <c r="AA17" s="2">
        <v>10009</v>
      </c>
      <c r="AB17" s="14">
        <v>6575</v>
      </c>
      <c r="AC17" s="2">
        <v>6097</v>
      </c>
      <c r="AD17" s="2">
        <v>8325</v>
      </c>
      <c r="AE17" s="14">
        <v>5058</v>
      </c>
    </row>
    <row r="18" spans="1:31" ht="12">
      <c r="A18" s="15" t="s">
        <v>24</v>
      </c>
      <c r="B18" s="2">
        <v>77907</v>
      </c>
      <c r="C18" s="2">
        <v>147291</v>
      </c>
      <c r="D18" s="14">
        <v>71175</v>
      </c>
      <c r="E18" s="2">
        <v>13266</v>
      </c>
      <c r="F18" s="2">
        <v>66199</v>
      </c>
      <c r="G18" s="14">
        <v>11895</v>
      </c>
      <c r="H18" s="8">
        <v>33023</v>
      </c>
      <c r="I18" s="8">
        <v>19926</v>
      </c>
      <c r="J18" s="6">
        <v>30334</v>
      </c>
      <c r="K18" s="2">
        <v>35585</v>
      </c>
      <c r="L18" s="2">
        <v>70107</v>
      </c>
      <c r="M18" s="14">
        <v>33245</v>
      </c>
      <c r="N18" s="2">
        <v>25431</v>
      </c>
      <c r="O18" s="2">
        <v>48724</v>
      </c>
      <c r="P18" s="14">
        <v>23655</v>
      </c>
      <c r="Q18" s="2">
        <v>3924</v>
      </c>
      <c r="R18" s="2">
        <v>7612</v>
      </c>
      <c r="S18" s="14">
        <v>3724</v>
      </c>
      <c r="T18" s="2">
        <v>2164</v>
      </c>
      <c r="U18" s="2">
        <v>4397</v>
      </c>
      <c r="V18" s="14">
        <v>2285</v>
      </c>
      <c r="W18" s="2">
        <v>5404</v>
      </c>
      <c r="X18" s="2">
        <v>11528</v>
      </c>
      <c r="Y18" s="14">
        <v>3834</v>
      </c>
      <c r="Z18" s="2">
        <v>6063</v>
      </c>
      <c r="AA18" s="2">
        <v>11550</v>
      </c>
      <c r="AB18" s="14">
        <v>4188</v>
      </c>
      <c r="AC18" s="2">
        <v>3993</v>
      </c>
      <c r="AD18" s="2">
        <v>8467</v>
      </c>
      <c r="AE18" s="14">
        <v>2490</v>
      </c>
    </row>
    <row r="19" spans="1:31" ht="12">
      <c r="A19" s="10"/>
      <c r="B19" s="2"/>
      <c r="C19" s="2"/>
      <c r="D19" s="14"/>
      <c r="E19" s="2"/>
      <c r="F19" s="2"/>
      <c r="G19" s="14"/>
      <c r="H19" s="8"/>
      <c r="I19" s="8"/>
      <c r="J19" s="6"/>
      <c r="K19" s="2"/>
      <c r="L19" s="2"/>
      <c r="M19" s="14"/>
      <c r="N19" s="2"/>
      <c r="O19" s="2"/>
      <c r="P19" s="14"/>
      <c r="Q19" s="2"/>
      <c r="R19" s="2"/>
      <c r="S19" s="14"/>
      <c r="T19" s="2"/>
      <c r="U19" s="2"/>
      <c r="V19" s="14"/>
      <c r="W19" s="2"/>
      <c r="X19" s="2"/>
      <c r="Y19" s="14"/>
      <c r="Z19" s="2"/>
      <c r="AA19" s="2"/>
      <c r="AB19" s="14"/>
      <c r="AC19" s="2"/>
      <c r="AD19" s="2"/>
      <c r="AE19" s="14"/>
    </row>
    <row r="20" spans="1:31" ht="12">
      <c r="A20" s="15" t="s">
        <v>25</v>
      </c>
      <c r="B20" s="2">
        <f aca="true" t="shared" si="0" ref="B20:N20">SUM(B8:B18)</f>
        <v>1706882</v>
      </c>
      <c r="C20" s="2">
        <f t="shared" si="0"/>
        <v>3416481</v>
      </c>
      <c r="D20" s="14">
        <f t="shared" si="0"/>
        <v>1700996</v>
      </c>
      <c r="E20" s="2">
        <f t="shared" si="0"/>
        <v>656563</v>
      </c>
      <c r="F20" s="2">
        <f t="shared" si="0"/>
        <v>1464556</v>
      </c>
      <c r="G20" s="14">
        <f t="shared" si="0"/>
        <v>691577</v>
      </c>
      <c r="H20" s="2">
        <f t="shared" si="0"/>
        <v>184077</v>
      </c>
      <c r="I20" s="2">
        <f t="shared" si="0"/>
        <v>332536</v>
      </c>
      <c r="J20" s="6">
        <f t="shared" si="0"/>
        <v>170855</v>
      </c>
      <c r="K20" s="2">
        <f t="shared" si="0"/>
        <v>927595</v>
      </c>
      <c r="L20" s="2">
        <f t="shared" si="0"/>
        <v>1703724</v>
      </c>
      <c r="M20" s="14">
        <f t="shared" si="0"/>
        <v>881822</v>
      </c>
      <c r="N20" s="2">
        <f t="shared" si="0"/>
        <v>241637</v>
      </c>
      <c r="O20" s="2">
        <f aca="true" t="shared" si="1" ref="O20:X20">SUM(O8:O18)</f>
        <v>467348</v>
      </c>
      <c r="P20" s="14">
        <f t="shared" si="1"/>
        <v>231131</v>
      </c>
      <c r="Q20" s="2">
        <f t="shared" si="1"/>
        <v>366123</v>
      </c>
      <c r="R20" s="2">
        <f t="shared" si="1"/>
        <v>697508</v>
      </c>
      <c r="S20" s="14">
        <f t="shared" si="1"/>
        <v>354004</v>
      </c>
      <c r="T20" s="2">
        <f t="shared" si="1"/>
        <v>180657</v>
      </c>
      <c r="U20" s="2">
        <f t="shared" si="1"/>
        <v>398126</v>
      </c>
      <c r="V20" s="14">
        <f t="shared" si="1"/>
        <v>203715</v>
      </c>
      <c r="W20" s="2">
        <f t="shared" si="1"/>
        <v>324221</v>
      </c>
      <c r="X20" s="2">
        <f t="shared" si="1"/>
        <v>515191</v>
      </c>
      <c r="Y20" s="14">
        <f aca="true" t="shared" si="2" ref="Y20:AE20">SUM(Y8:Y18)</f>
        <v>269751</v>
      </c>
      <c r="Z20" s="2">
        <f t="shared" si="2"/>
        <v>306098</v>
      </c>
      <c r="AA20" s="2">
        <f t="shared" si="2"/>
        <v>486711</v>
      </c>
      <c r="AB20" s="14">
        <f t="shared" si="2"/>
        <v>266116</v>
      </c>
      <c r="AC20" s="2">
        <f t="shared" si="2"/>
        <v>215745</v>
      </c>
      <c r="AD20" s="2">
        <f t="shared" si="2"/>
        <v>365415</v>
      </c>
      <c r="AE20" s="14">
        <f t="shared" si="2"/>
        <v>184133</v>
      </c>
    </row>
    <row r="21" spans="1:31" ht="12">
      <c r="A21" s="10"/>
      <c r="B21" s="2"/>
      <c r="C21" s="2"/>
      <c r="D21" s="14"/>
      <c r="E21" s="2"/>
      <c r="F21" s="2"/>
      <c r="G21" s="14"/>
      <c r="H21" s="8"/>
      <c r="I21" s="8"/>
      <c r="J21" s="6"/>
      <c r="K21" s="2"/>
      <c r="L21" s="2"/>
      <c r="M21" s="14"/>
      <c r="N21" s="2"/>
      <c r="O21" s="2"/>
      <c r="P21" s="14"/>
      <c r="Q21" s="2"/>
      <c r="R21" s="2"/>
      <c r="S21" s="14"/>
      <c r="T21" s="2"/>
      <c r="U21" s="2"/>
      <c r="V21" s="14"/>
      <c r="W21" s="2"/>
      <c r="X21" s="2"/>
      <c r="Y21" s="14"/>
      <c r="Z21" s="2"/>
      <c r="AA21" s="2"/>
      <c r="AB21" s="14"/>
      <c r="AC21" s="2"/>
      <c r="AD21" s="2"/>
      <c r="AE21" s="14"/>
    </row>
    <row r="22" spans="1:31" ht="12">
      <c r="A22" s="15" t="s">
        <v>26</v>
      </c>
      <c r="B22" s="2"/>
      <c r="C22" s="2"/>
      <c r="D22" s="14"/>
      <c r="E22" s="2"/>
      <c r="F22" s="2"/>
      <c r="G22" s="14"/>
      <c r="H22" s="8"/>
      <c r="I22" s="8"/>
      <c r="J22" s="6"/>
      <c r="K22" s="2"/>
      <c r="L22" s="2"/>
      <c r="M22" s="14"/>
      <c r="N22" s="2"/>
      <c r="O22" s="2"/>
      <c r="P22" s="14"/>
      <c r="Q22" s="2"/>
      <c r="R22" s="2"/>
      <c r="S22" s="14"/>
      <c r="T22" s="2"/>
      <c r="U22" s="2"/>
      <c r="V22" s="14"/>
      <c r="W22" s="2"/>
      <c r="X22" s="2"/>
      <c r="Y22" s="14"/>
      <c r="Z22" s="2"/>
      <c r="AA22" s="2"/>
      <c r="AB22" s="14"/>
      <c r="AC22" s="2"/>
      <c r="AD22" s="2"/>
      <c r="AE22" s="14"/>
    </row>
    <row r="23" spans="1:31" ht="12">
      <c r="A23" s="15" t="s">
        <v>27</v>
      </c>
      <c r="B23" s="2">
        <v>23253</v>
      </c>
      <c r="C23" s="2">
        <v>49828</v>
      </c>
      <c r="D23" s="14">
        <v>23985</v>
      </c>
      <c r="E23" s="2">
        <v>7338</v>
      </c>
      <c r="F23" s="2">
        <v>14825</v>
      </c>
      <c r="G23" s="14">
        <v>7420</v>
      </c>
      <c r="H23" s="8">
        <v>10396</v>
      </c>
      <c r="I23" s="8">
        <v>21133</v>
      </c>
      <c r="J23" s="6">
        <v>10377</v>
      </c>
      <c r="K23" s="2">
        <v>6164</v>
      </c>
      <c r="L23" s="2">
        <v>15038</v>
      </c>
      <c r="M23" s="14">
        <v>6941</v>
      </c>
      <c r="N23" s="2">
        <v>5110</v>
      </c>
      <c r="O23" s="2">
        <v>10391</v>
      </c>
      <c r="P23" s="14">
        <v>5249</v>
      </c>
      <c r="Q23" s="2">
        <v>1868</v>
      </c>
      <c r="R23" s="2">
        <v>3900</v>
      </c>
      <c r="S23" s="14">
        <v>2008</v>
      </c>
      <c r="T23" s="2">
        <v>837</v>
      </c>
      <c r="U23" s="2">
        <v>1660</v>
      </c>
      <c r="V23" s="14">
        <v>865</v>
      </c>
      <c r="W23" s="2">
        <v>-1491</v>
      </c>
      <c r="X23" s="2">
        <v>-1085</v>
      </c>
      <c r="Y23" s="14">
        <v>-1202</v>
      </c>
      <c r="Z23" s="2">
        <v>-1584</v>
      </c>
      <c r="AA23" s="2">
        <v>-2036</v>
      </c>
      <c r="AB23" s="14">
        <v>-1438</v>
      </c>
      <c r="AC23" s="2">
        <v>-1585</v>
      </c>
      <c r="AD23" s="2">
        <v>-2033</v>
      </c>
      <c r="AE23" s="14">
        <v>-1439</v>
      </c>
    </row>
    <row r="24" spans="1:31" ht="12">
      <c r="A24" s="15" t="s">
        <v>28</v>
      </c>
      <c r="B24" s="2"/>
      <c r="C24" s="2"/>
      <c r="D24" s="14"/>
      <c r="E24" s="2"/>
      <c r="F24" s="2"/>
      <c r="G24" s="14"/>
      <c r="H24" s="8"/>
      <c r="I24" s="8"/>
      <c r="J24" s="6"/>
      <c r="K24" s="2"/>
      <c r="L24" s="2"/>
      <c r="M24" s="14"/>
      <c r="N24" s="2"/>
      <c r="O24" s="2"/>
      <c r="P24" s="14"/>
      <c r="Q24" s="2"/>
      <c r="R24" s="2"/>
      <c r="S24" s="14"/>
      <c r="T24" s="2"/>
      <c r="U24" s="2"/>
      <c r="V24" s="14"/>
      <c r="W24" s="2"/>
      <c r="X24" s="2"/>
      <c r="Y24" s="14"/>
      <c r="Z24" s="2"/>
      <c r="AA24" s="2"/>
      <c r="AB24" s="14"/>
      <c r="AC24" s="2"/>
      <c r="AD24" s="2"/>
      <c r="AE24" s="14"/>
    </row>
    <row r="25" spans="1:31" ht="12">
      <c r="A25" s="15" t="s">
        <v>29</v>
      </c>
      <c r="B25" s="2"/>
      <c r="C25" s="2"/>
      <c r="D25" s="14"/>
      <c r="E25" s="2"/>
      <c r="F25" s="2"/>
      <c r="G25" s="14"/>
      <c r="H25" s="8"/>
      <c r="I25" s="8"/>
      <c r="J25" s="6"/>
      <c r="K25" s="2"/>
      <c r="L25" s="2"/>
      <c r="M25" s="14"/>
      <c r="N25" s="2"/>
      <c r="O25" s="2"/>
      <c r="P25" s="14"/>
      <c r="Q25" s="2"/>
      <c r="R25" s="2"/>
      <c r="S25" s="14"/>
      <c r="T25" s="2"/>
      <c r="U25" s="2"/>
      <c r="V25" s="14"/>
      <c r="W25" s="2"/>
      <c r="X25" s="2"/>
      <c r="Y25" s="14"/>
      <c r="Z25" s="2"/>
      <c r="AA25" s="2"/>
      <c r="AB25" s="14"/>
      <c r="AC25" s="2"/>
      <c r="AD25" s="2"/>
      <c r="AE25" s="14"/>
    </row>
    <row r="26" spans="1:31" ht="12">
      <c r="A26" s="15" t="s">
        <v>30</v>
      </c>
      <c r="B26" s="2">
        <v>354201</v>
      </c>
      <c r="C26" s="2">
        <v>779095</v>
      </c>
      <c r="D26" s="14">
        <v>337014</v>
      </c>
      <c r="E26" s="2">
        <v>115878</v>
      </c>
      <c r="F26" s="2">
        <v>232991</v>
      </c>
      <c r="G26" s="14">
        <v>123730</v>
      </c>
      <c r="H26" s="8">
        <v>220421</v>
      </c>
      <c r="I26" s="8">
        <v>487114</v>
      </c>
      <c r="J26" s="6">
        <v>195492</v>
      </c>
      <c r="K26" s="2">
        <v>33588</v>
      </c>
      <c r="L26" s="2">
        <v>69091</v>
      </c>
      <c r="M26" s="14">
        <v>32923</v>
      </c>
      <c r="N26" s="2">
        <v>22676</v>
      </c>
      <c r="O26" s="2">
        <v>44442</v>
      </c>
      <c r="P26" s="14">
        <v>23738</v>
      </c>
      <c r="Q26" s="2">
        <v>3449</v>
      </c>
      <c r="R26" s="2">
        <v>6834</v>
      </c>
      <c r="S26" s="14">
        <v>4110</v>
      </c>
      <c r="T26" s="2">
        <v>364</v>
      </c>
      <c r="U26" s="2">
        <v>733</v>
      </c>
      <c r="V26" s="14">
        <v>820</v>
      </c>
      <c r="W26" s="2">
        <v>9573</v>
      </c>
      <c r="X26" s="2">
        <v>23668</v>
      </c>
      <c r="Y26" s="14">
        <v>7736</v>
      </c>
      <c r="Z26" s="2">
        <v>9853</v>
      </c>
      <c r="AA26" s="2">
        <v>18865</v>
      </c>
      <c r="AB26" s="14">
        <v>9006</v>
      </c>
      <c r="AC26" s="2">
        <v>7133</v>
      </c>
      <c r="AD26" s="2">
        <v>14031</v>
      </c>
      <c r="AE26" s="14">
        <v>6436</v>
      </c>
    </row>
    <row r="27" spans="1:31" ht="12">
      <c r="A27" s="15" t="s">
        <v>31</v>
      </c>
      <c r="B27" s="2">
        <v>15567</v>
      </c>
      <c r="C27" s="2">
        <v>31017</v>
      </c>
      <c r="D27" s="14">
        <v>14717</v>
      </c>
      <c r="E27" s="2">
        <v>10848</v>
      </c>
      <c r="F27" s="2">
        <v>20844</v>
      </c>
      <c r="G27" s="14">
        <v>10047</v>
      </c>
      <c r="H27" s="8">
        <v>1886</v>
      </c>
      <c r="I27" s="8">
        <v>4072</v>
      </c>
      <c r="J27" s="6">
        <v>1851</v>
      </c>
      <c r="K27" s="2">
        <v>3298</v>
      </c>
      <c r="L27" s="2">
        <v>6311</v>
      </c>
      <c r="M27" s="14">
        <v>3047</v>
      </c>
      <c r="N27" s="2">
        <v>2482</v>
      </c>
      <c r="O27" s="2">
        <v>4863</v>
      </c>
      <c r="P27" s="14">
        <v>2403</v>
      </c>
      <c r="Q27" s="2">
        <v>355</v>
      </c>
      <c r="R27" s="2">
        <v>744</v>
      </c>
      <c r="S27" s="14">
        <v>369</v>
      </c>
      <c r="T27" s="2">
        <v>193</v>
      </c>
      <c r="U27" s="2">
        <v>237</v>
      </c>
      <c r="V27" s="14">
        <v>89</v>
      </c>
      <c r="W27" s="2">
        <v>316</v>
      </c>
      <c r="X27" s="2">
        <v>470</v>
      </c>
      <c r="Y27" s="14">
        <v>248</v>
      </c>
      <c r="Z27" s="2">
        <v>425</v>
      </c>
      <c r="AA27" s="2">
        <v>509</v>
      </c>
      <c r="AB27" s="14">
        <v>275</v>
      </c>
      <c r="AC27" s="2">
        <v>315</v>
      </c>
      <c r="AD27" s="2">
        <v>341</v>
      </c>
      <c r="AE27" s="14">
        <v>187</v>
      </c>
    </row>
    <row r="28" spans="1:31" ht="12">
      <c r="A28" s="15" t="s">
        <v>32</v>
      </c>
      <c r="B28" s="2">
        <v>2793</v>
      </c>
      <c r="C28" s="2">
        <v>1903</v>
      </c>
      <c r="D28" s="14"/>
      <c r="E28" s="2">
        <v>1308</v>
      </c>
      <c r="F28" s="2">
        <v>914</v>
      </c>
      <c r="G28" s="14"/>
      <c r="H28" s="8">
        <v>626</v>
      </c>
      <c r="I28" s="8">
        <v>407</v>
      </c>
      <c r="J28" s="6"/>
      <c r="K28" s="2">
        <v>977</v>
      </c>
      <c r="L28" s="2">
        <v>905</v>
      </c>
      <c r="M28" s="14"/>
      <c r="N28" s="2">
        <v>1790</v>
      </c>
      <c r="O28" s="2">
        <v>1382</v>
      </c>
      <c r="P28" s="14"/>
      <c r="Q28" s="2">
        <v>273</v>
      </c>
      <c r="R28" s="2">
        <v>208</v>
      </c>
      <c r="S28" s="14"/>
      <c r="T28" s="2">
        <v>546</v>
      </c>
      <c r="U28" s="2">
        <v>350</v>
      </c>
      <c r="V28" s="14"/>
      <c r="W28" s="2">
        <v>-2032</v>
      </c>
      <c r="X28" s="2">
        <v>-1197</v>
      </c>
      <c r="Y28" s="14"/>
      <c r="Z28" s="2">
        <v>-3447</v>
      </c>
      <c r="AA28" s="2">
        <v>-1376</v>
      </c>
      <c r="AB28" s="14"/>
      <c r="AC28" s="2">
        <v>-3447</v>
      </c>
      <c r="AD28" s="2">
        <v>-1376</v>
      </c>
      <c r="AE28" s="14"/>
    </row>
    <row r="29" spans="1:31" ht="12">
      <c r="A29" s="15" t="s">
        <v>33</v>
      </c>
      <c r="B29" s="2">
        <v>25772</v>
      </c>
      <c r="C29" s="2">
        <v>53662</v>
      </c>
      <c r="D29" s="14">
        <v>25056</v>
      </c>
      <c r="E29" s="2">
        <v>16389</v>
      </c>
      <c r="F29" s="2">
        <v>32083</v>
      </c>
      <c r="G29" s="14">
        <v>14767</v>
      </c>
      <c r="H29" s="8">
        <v>5221</v>
      </c>
      <c r="I29" s="8">
        <v>9620</v>
      </c>
      <c r="J29" s="6">
        <v>4256</v>
      </c>
      <c r="K29" s="2">
        <v>6543</v>
      </c>
      <c r="L29" s="2">
        <v>14482</v>
      </c>
      <c r="M29" s="14">
        <v>7112</v>
      </c>
      <c r="N29" s="2">
        <v>4374</v>
      </c>
      <c r="O29" s="2">
        <v>9217</v>
      </c>
      <c r="P29" s="14">
        <v>4645</v>
      </c>
      <c r="Q29" s="2">
        <v>1252</v>
      </c>
      <c r="R29" s="2">
        <v>1996</v>
      </c>
      <c r="S29" s="14">
        <v>1184</v>
      </c>
      <c r="T29" s="2">
        <v>477</v>
      </c>
      <c r="U29" s="2">
        <v>1199</v>
      </c>
      <c r="V29" s="14">
        <v>513</v>
      </c>
      <c r="W29" s="2">
        <v>806</v>
      </c>
      <c r="X29" s="2">
        <v>2142</v>
      </c>
      <c r="Y29" s="14">
        <v>823</v>
      </c>
      <c r="Z29" s="2">
        <v>857</v>
      </c>
      <c r="AA29" s="2">
        <v>2635</v>
      </c>
      <c r="AB29" s="14">
        <v>1049</v>
      </c>
      <c r="AC29" s="2">
        <v>696</v>
      </c>
      <c r="AD29" s="2">
        <v>3062</v>
      </c>
      <c r="AE29" s="14">
        <v>729</v>
      </c>
    </row>
    <row r="30" spans="1:31" ht="12">
      <c r="A30" s="15" t="s">
        <v>34</v>
      </c>
      <c r="B30" s="2">
        <v>24702</v>
      </c>
      <c r="C30" s="2">
        <v>46537</v>
      </c>
      <c r="D30" s="14">
        <v>23156</v>
      </c>
      <c r="E30" s="2">
        <v>8501</v>
      </c>
      <c r="F30" s="2">
        <v>16943</v>
      </c>
      <c r="G30" s="14">
        <v>7943</v>
      </c>
      <c r="H30" s="8">
        <v>5989</v>
      </c>
      <c r="I30" s="8">
        <v>10862</v>
      </c>
      <c r="J30" s="6">
        <v>5596</v>
      </c>
      <c r="K30" s="2">
        <v>11365</v>
      </c>
      <c r="L30" s="2">
        <v>21246</v>
      </c>
      <c r="M30" s="14">
        <v>10986</v>
      </c>
      <c r="N30" s="2">
        <v>7501</v>
      </c>
      <c r="O30" s="2">
        <v>14753</v>
      </c>
      <c r="P30" s="14">
        <v>7633</v>
      </c>
      <c r="Q30" s="2">
        <v>1889</v>
      </c>
      <c r="R30" s="2">
        <v>3083</v>
      </c>
      <c r="S30" s="14">
        <v>1599</v>
      </c>
      <c r="T30" s="2">
        <v>1156</v>
      </c>
      <c r="U30" s="2">
        <v>2237</v>
      </c>
      <c r="V30" s="14">
        <v>1070</v>
      </c>
      <c r="W30" s="2">
        <v>934</v>
      </c>
      <c r="X30" s="2">
        <v>1005</v>
      </c>
      <c r="Y30" s="14">
        <v>729</v>
      </c>
      <c r="Z30" s="2">
        <v>714</v>
      </c>
      <c r="AA30" s="2">
        <v>10</v>
      </c>
      <c r="AB30" s="14">
        <v>661</v>
      </c>
      <c r="AC30" s="2">
        <v>806</v>
      </c>
      <c r="AD30" s="2">
        <v>128</v>
      </c>
      <c r="AE30" s="14">
        <v>734</v>
      </c>
    </row>
    <row r="31" spans="1:31" ht="12">
      <c r="A31" s="15" t="s">
        <v>35</v>
      </c>
      <c r="B31" s="2">
        <v>16003</v>
      </c>
      <c r="C31" s="2">
        <v>33386</v>
      </c>
      <c r="D31" s="14">
        <v>15892</v>
      </c>
      <c r="E31" s="2">
        <v>10056</v>
      </c>
      <c r="F31" s="2">
        <v>20944</v>
      </c>
      <c r="G31" s="14">
        <v>10409</v>
      </c>
      <c r="H31" s="8">
        <v>2405</v>
      </c>
      <c r="I31" s="8">
        <v>5726</v>
      </c>
      <c r="J31" s="6">
        <v>3059</v>
      </c>
      <c r="K31" s="2">
        <v>3191</v>
      </c>
      <c r="L31" s="2">
        <v>7270</v>
      </c>
      <c r="M31" s="14">
        <v>3146</v>
      </c>
      <c r="N31" s="2">
        <v>2113</v>
      </c>
      <c r="O31" s="2">
        <v>4061</v>
      </c>
      <c r="P31" s="14">
        <v>2022</v>
      </c>
      <c r="Q31" s="2">
        <v>400</v>
      </c>
      <c r="R31" s="2">
        <v>964</v>
      </c>
      <c r="S31" s="14">
        <v>388</v>
      </c>
      <c r="T31" s="2">
        <v>517</v>
      </c>
      <c r="U31" s="2">
        <v>1294</v>
      </c>
      <c r="V31" s="14">
        <v>625</v>
      </c>
      <c r="W31" s="2">
        <v>146</v>
      </c>
      <c r="X31" s="2">
        <v>911</v>
      </c>
      <c r="Y31" s="14">
        <v>134</v>
      </c>
      <c r="Z31" s="2">
        <v>950</v>
      </c>
      <c r="AA31" s="2">
        <v>1368</v>
      </c>
      <c r="AB31" s="14">
        <v>288</v>
      </c>
      <c r="AC31" s="2">
        <v>676</v>
      </c>
      <c r="AD31" s="2">
        <v>989</v>
      </c>
      <c r="AE31" s="14">
        <v>203</v>
      </c>
    </row>
    <row r="32" spans="1:31" ht="12">
      <c r="A32" s="15" t="s">
        <v>36</v>
      </c>
      <c r="B32" s="2">
        <v>29474</v>
      </c>
      <c r="C32" s="2">
        <v>59439</v>
      </c>
      <c r="D32" s="14">
        <v>27721</v>
      </c>
      <c r="E32" s="2">
        <v>14838</v>
      </c>
      <c r="F32" s="2">
        <v>25929</v>
      </c>
      <c r="G32" s="14">
        <v>5996</v>
      </c>
      <c r="H32" s="8">
        <v>6356</v>
      </c>
      <c r="I32" s="8">
        <v>14787</v>
      </c>
      <c r="J32" s="6">
        <v>5934</v>
      </c>
      <c r="K32" s="2">
        <v>10447</v>
      </c>
      <c r="L32" s="2">
        <v>22681</v>
      </c>
      <c r="M32" s="14">
        <v>8099</v>
      </c>
      <c r="N32" s="2">
        <v>6373</v>
      </c>
      <c r="O32" s="2">
        <v>13332</v>
      </c>
      <c r="P32" s="14">
        <v>5092</v>
      </c>
      <c r="Q32" s="2">
        <v>1311</v>
      </c>
      <c r="R32" s="2">
        <v>2852</v>
      </c>
      <c r="S32" s="14">
        <v>1011</v>
      </c>
      <c r="T32" s="2">
        <v>1933</v>
      </c>
      <c r="U32" s="2">
        <v>4866</v>
      </c>
      <c r="V32" s="14">
        <v>1990</v>
      </c>
      <c r="W32" s="2">
        <v>1042</v>
      </c>
      <c r="X32" s="2">
        <v>1509</v>
      </c>
      <c r="Y32" s="14">
        <v>1016</v>
      </c>
      <c r="Z32" s="2">
        <v>1250</v>
      </c>
      <c r="AA32" s="2">
        <v>2238</v>
      </c>
      <c r="AB32" s="14">
        <v>931</v>
      </c>
      <c r="AC32" s="2">
        <v>963</v>
      </c>
      <c r="AD32" s="2">
        <v>1092</v>
      </c>
      <c r="AE32" s="14">
        <v>733</v>
      </c>
    </row>
    <row r="33" spans="1:31" ht="12">
      <c r="A33" s="10"/>
      <c r="B33" s="2"/>
      <c r="C33" s="2"/>
      <c r="D33" s="14"/>
      <c r="E33" s="2"/>
      <c r="F33" s="2"/>
      <c r="G33" s="14"/>
      <c r="H33" s="8"/>
      <c r="I33" s="8"/>
      <c r="J33" s="6"/>
      <c r="K33" s="2"/>
      <c r="L33" s="2"/>
      <c r="M33" s="14"/>
      <c r="N33" s="2"/>
      <c r="O33" s="2"/>
      <c r="P33" s="14"/>
      <c r="Q33" s="2"/>
      <c r="R33" s="2"/>
      <c r="S33" s="14"/>
      <c r="T33" s="2"/>
      <c r="U33" s="2"/>
      <c r="V33" s="14"/>
      <c r="W33" s="2"/>
      <c r="X33" s="2"/>
      <c r="Y33" s="14"/>
      <c r="Z33" s="2"/>
      <c r="AA33" s="2"/>
      <c r="AB33" s="14"/>
      <c r="AC33" s="2"/>
      <c r="AD33" s="2"/>
      <c r="AE33" s="14"/>
    </row>
    <row r="34" spans="1:31" ht="12">
      <c r="A34" s="15" t="s">
        <v>37</v>
      </c>
      <c r="B34" s="2">
        <f aca="true" t="shared" si="3" ref="B34:N34">SUM(B22:B32)</f>
        <v>491765</v>
      </c>
      <c r="C34" s="2">
        <f t="shared" si="3"/>
        <v>1054867</v>
      </c>
      <c r="D34" s="14">
        <f t="shared" si="3"/>
        <v>467541</v>
      </c>
      <c r="E34" s="2">
        <f t="shared" si="3"/>
        <v>185156</v>
      </c>
      <c r="F34" s="2">
        <f t="shared" si="3"/>
        <v>365473</v>
      </c>
      <c r="G34" s="14">
        <f t="shared" si="3"/>
        <v>180312</v>
      </c>
      <c r="H34" s="2">
        <f t="shared" si="3"/>
        <v>253300</v>
      </c>
      <c r="I34" s="2">
        <f t="shared" si="3"/>
        <v>553721</v>
      </c>
      <c r="J34" s="6">
        <f t="shared" si="3"/>
        <v>226565</v>
      </c>
      <c r="K34" s="2">
        <f t="shared" si="3"/>
        <v>75573</v>
      </c>
      <c r="L34" s="2">
        <f t="shared" si="3"/>
        <v>157024</v>
      </c>
      <c r="M34" s="14">
        <f t="shared" si="3"/>
        <v>72254</v>
      </c>
      <c r="N34" s="2">
        <f t="shared" si="3"/>
        <v>52419</v>
      </c>
      <c r="O34" s="2">
        <f aca="true" t="shared" si="4" ref="O34:X34">SUM(O22:O32)</f>
        <v>102441</v>
      </c>
      <c r="P34" s="14">
        <f t="shared" si="4"/>
        <v>50782</v>
      </c>
      <c r="Q34" s="2">
        <f t="shared" si="4"/>
        <v>10797</v>
      </c>
      <c r="R34" s="2">
        <f t="shared" si="4"/>
        <v>20581</v>
      </c>
      <c r="S34" s="14">
        <f t="shared" si="4"/>
        <v>10669</v>
      </c>
      <c r="T34" s="2">
        <f t="shared" si="4"/>
        <v>6023</v>
      </c>
      <c r="U34" s="2">
        <f t="shared" si="4"/>
        <v>12576</v>
      </c>
      <c r="V34" s="14">
        <f t="shared" si="4"/>
        <v>5972</v>
      </c>
      <c r="W34" s="2">
        <f t="shared" si="4"/>
        <v>9294</v>
      </c>
      <c r="X34" s="2">
        <f t="shared" si="4"/>
        <v>27423</v>
      </c>
      <c r="Y34" s="14">
        <f aca="true" t="shared" si="5" ref="Y34:AE34">SUM(Y22:Y32)</f>
        <v>9484</v>
      </c>
      <c r="Z34" s="2">
        <f t="shared" si="5"/>
        <v>9018</v>
      </c>
      <c r="AA34" s="2">
        <f t="shared" si="5"/>
        <v>22213</v>
      </c>
      <c r="AB34" s="14">
        <f t="shared" si="5"/>
        <v>10772</v>
      </c>
      <c r="AC34" s="2">
        <f t="shared" si="5"/>
        <v>5557</v>
      </c>
      <c r="AD34" s="2">
        <f t="shared" si="5"/>
        <v>16234</v>
      </c>
      <c r="AE34" s="14">
        <f t="shared" si="5"/>
        <v>7583</v>
      </c>
    </row>
    <row r="35" spans="1:31" ht="12">
      <c r="A35" s="10"/>
      <c r="B35" s="2"/>
      <c r="C35" s="2"/>
      <c r="D35" s="14"/>
      <c r="E35" s="2"/>
      <c r="F35" s="2"/>
      <c r="G35" s="14"/>
      <c r="H35" s="8"/>
      <c r="I35" s="8"/>
      <c r="J35" s="6"/>
      <c r="K35" s="2"/>
      <c r="L35" s="2"/>
      <c r="M35" s="14"/>
      <c r="N35" s="2"/>
      <c r="O35" s="2"/>
      <c r="P35" s="14"/>
      <c r="Q35" s="2"/>
      <c r="R35" s="2"/>
      <c r="S35" s="14"/>
      <c r="T35" s="2"/>
      <c r="U35" s="2"/>
      <c r="V35" s="14"/>
      <c r="W35" s="2"/>
      <c r="X35" s="2"/>
      <c r="Y35" s="14"/>
      <c r="Z35" s="2"/>
      <c r="AA35" s="2"/>
      <c r="AB35" s="14"/>
      <c r="AC35" s="2"/>
      <c r="AD35" s="2"/>
      <c r="AE35" s="14"/>
    </row>
    <row r="36" spans="1:31" ht="12">
      <c r="A36" s="15" t="s">
        <v>38</v>
      </c>
      <c r="B36" s="2">
        <v>19413</v>
      </c>
      <c r="C36" s="2">
        <v>39828</v>
      </c>
      <c r="D36" s="14">
        <v>20692</v>
      </c>
      <c r="E36" s="2">
        <v>3624</v>
      </c>
      <c r="F36" s="2">
        <v>7592</v>
      </c>
      <c r="G36" s="14">
        <v>3993</v>
      </c>
      <c r="H36" s="8">
        <v>4517</v>
      </c>
      <c r="I36" s="8">
        <v>9134</v>
      </c>
      <c r="J36" s="6">
        <v>4856</v>
      </c>
      <c r="K36" s="2">
        <v>11814</v>
      </c>
      <c r="L36" s="2">
        <v>24335</v>
      </c>
      <c r="M36" s="14">
        <v>12399</v>
      </c>
      <c r="N36" s="2">
        <v>4295</v>
      </c>
      <c r="O36" s="2">
        <v>7640</v>
      </c>
      <c r="P36" s="14">
        <v>3909</v>
      </c>
      <c r="Q36" s="2">
        <v>2841</v>
      </c>
      <c r="R36" s="2">
        <v>5784</v>
      </c>
      <c r="S36" s="14">
        <v>2584</v>
      </c>
      <c r="T36" s="2">
        <v>777</v>
      </c>
      <c r="U36" s="2">
        <v>1416</v>
      </c>
      <c r="V36" s="14">
        <v>655</v>
      </c>
      <c r="W36" s="2">
        <v>4249</v>
      </c>
      <c r="X36" s="2">
        <v>10346</v>
      </c>
      <c r="Y36" s="14">
        <v>5783</v>
      </c>
      <c r="Z36" s="2">
        <v>4485</v>
      </c>
      <c r="AA36" s="2">
        <v>10094</v>
      </c>
      <c r="AB36" s="14">
        <v>5864</v>
      </c>
      <c r="AC36" s="2">
        <v>1752</v>
      </c>
      <c r="AD36" s="2">
        <v>4309</v>
      </c>
      <c r="AE36" s="14">
        <v>2271</v>
      </c>
    </row>
    <row r="37" spans="1:31" ht="12">
      <c r="A37" s="15" t="s">
        <v>39</v>
      </c>
      <c r="B37" s="2">
        <v>60033</v>
      </c>
      <c r="C37" s="2">
        <v>107165</v>
      </c>
      <c r="D37" s="14">
        <v>54664</v>
      </c>
      <c r="E37" s="2">
        <v>12593</v>
      </c>
      <c r="F37" s="2">
        <v>21657</v>
      </c>
      <c r="G37" s="14">
        <v>11910</v>
      </c>
      <c r="H37" s="8">
        <v>19697</v>
      </c>
      <c r="I37" s="8">
        <v>34183</v>
      </c>
      <c r="J37" s="6">
        <v>14798</v>
      </c>
      <c r="K37" s="2">
        <v>28320</v>
      </c>
      <c r="L37" s="2">
        <v>52829</v>
      </c>
      <c r="M37" s="14">
        <v>27878</v>
      </c>
      <c r="N37" s="2">
        <v>10034</v>
      </c>
      <c r="O37" s="2">
        <v>19636</v>
      </c>
      <c r="P37" s="14">
        <v>9989</v>
      </c>
      <c r="Q37" s="2">
        <v>5635</v>
      </c>
      <c r="R37" s="2">
        <v>10193</v>
      </c>
      <c r="S37" s="14">
        <v>5590</v>
      </c>
      <c r="T37" s="2">
        <v>4015</v>
      </c>
      <c r="U37" s="2">
        <v>8845</v>
      </c>
      <c r="V37" s="14">
        <v>4224</v>
      </c>
      <c r="W37" s="2">
        <v>10451</v>
      </c>
      <c r="X37" s="2">
        <v>18474</v>
      </c>
      <c r="Y37" s="14">
        <v>10080</v>
      </c>
      <c r="Z37" s="2">
        <v>10620</v>
      </c>
      <c r="AA37" s="2">
        <v>16917</v>
      </c>
      <c r="AB37" s="14">
        <v>10092</v>
      </c>
      <c r="AC37" s="2">
        <v>8141</v>
      </c>
      <c r="AD37" s="2">
        <v>13393</v>
      </c>
      <c r="AE37" s="14">
        <v>7790</v>
      </c>
    </row>
    <row r="38" spans="1:31" ht="12">
      <c r="A38" s="15" t="s">
        <v>40</v>
      </c>
      <c r="B38" s="2">
        <v>67577</v>
      </c>
      <c r="C38" s="2">
        <v>140950</v>
      </c>
      <c r="D38" s="14">
        <v>73367</v>
      </c>
      <c r="E38" s="2">
        <v>26424</v>
      </c>
      <c r="F38" s="2">
        <v>54833</v>
      </c>
      <c r="G38" s="14">
        <v>31166</v>
      </c>
      <c r="H38" s="8">
        <v>16428</v>
      </c>
      <c r="I38" s="8">
        <v>33216</v>
      </c>
      <c r="J38" s="6">
        <v>16067</v>
      </c>
      <c r="K38" s="2">
        <v>24887</v>
      </c>
      <c r="L38" s="2">
        <v>55515</v>
      </c>
      <c r="M38" s="14">
        <v>29114</v>
      </c>
      <c r="N38" s="2">
        <v>15608</v>
      </c>
      <c r="O38" s="2">
        <v>29797</v>
      </c>
      <c r="P38" s="14">
        <v>15107</v>
      </c>
      <c r="Q38" s="2">
        <v>3986</v>
      </c>
      <c r="R38" s="2">
        <v>8075</v>
      </c>
      <c r="S38" s="14">
        <v>3925</v>
      </c>
      <c r="T38" s="2">
        <v>2165</v>
      </c>
      <c r="U38" s="2">
        <v>5649</v>
      </c>
      <c r="V38" s="14">
        <v>2913</v>
      </c>
      <c r="W38" s="2">
        <v>3091</v>
      </c>
      <c r="X38" s="2">
        <v>11499</v>
      </c>
      <c r="Y38" s="14">
        <v>6907</v>
      </c>
      <c r="Z38" s="2">
        <v>3814</v>
      </c>
      <c r="AA38" s="2">
        <v>12505</v>
      </c>
      <c r="AB38" s="14">
        <v>7933</v>
      </c>
      <c r="AC38" s="2">
        <v>1553</v>
      </c>
      <c r="AD38" s="2">
        <v>6206</v>
      </c>
      <c r="AE38" s="14">
        <v>3766</v>
      </c>
    </row>
    <row r="39" spans="1:31" ht="12">
      <c r="A39" s="15" t="s">
        <v>41</v>
      </c>
      <c r="B39" s="2">
        <v>75329</v>
      </c>
      <c r="C39" s="2">
        <v>144822</v>
      </c>
      <c r="D39" s="14">
        <v>75795</v>
      </c>
      <c r="E39" s="2">
        <v>25739</v>
      </c>
      <c r="F39" s="2">
        <v>57458</v>
      </c>
      <c r="G39" s="14">
        <v>29911</v>
      </c>
      <c r="H39" s="8">
        <v>18258</v>
      </c>
      <c r="I39" s="8">
        <v>28864</v>
      </c>
      <c r="J39" s="6">
        <v>14919</v>
      </c>
      <c r="K39" s="2">
        <v>35023</v>
      </c>
      <c r="L39" s="2">
        <v>65632</v>
      </c>
      <c r="M39" s="14">
        <v>32963</v>
      </c>
      <c r="N39" s="2">
        <v>18496</v>
      </c>
      <c r="O39" s="2">
        <v>33363</v>
      </c>
      <c r="P39" s="14">
        <v>16694</v>
      </c>
      <c r="Q39" s="2">
        <v>6360</v>
      </c>
      <c r="R39" s="2">
        <v>13776</v>
      </c>
      <c r="S39" s="14">
        <v>6469</v>
      </c>
      <c r="T39" s="2">
        <v>2214</v>
      </c>
      <c r="U39" s="2">
        <v>5066</v>
      </c>
      <c r="V39" s="14">
        <v>2978</v>
      </c>
      <c r="W39" s="2">
        <v>8680</v>
      </c>
      <c r="X39" s="2">
        <v>15797</v>
      </c>
      <c r="Y39" s="14">
        <v>8494</v>
      </c>
      <c r="Z39" s="2">
        <v>9066</v>
      </c>
      <c r="AA39" s="2">
        <v>16464</v>
      </c>
      <c r="AB39" s="14">
        <v>9190</v>
      </c>
      <c r="AC39" s="2">
        <v>6175</v>
      </c>
      <c r="AD39" s="2">
        <v>11891</v>
      </c>
      <c r="AE39" s="14">
        <v>6856</v>
      </c>
    </row>
    <row r="40" spans="1:31" ht="12">
      <c r="A40" s="15" t="s">
        <v>42</v>
      </c>
      <c r="B40" s="2">
        <v>35788</v>
      </c>
      <c r="C40" s="2">
        <v>56661</v>
      </c>
      <c r="D40" s="14">
        <v>27775</v>
      </c>
      <c r="E40" s="2">
        <v>17473</v>
      </c>
      <c r="F40" s="2">
        <v>40161</v>
      </c>
      <c r="G40" s="14">
        <v>13674</v>
      </c>
      <c r="H40" s="8">
        <v>10026</v>
      </c>
      <c r="I40" s="8">
        <v>5551</v>
      </c>
      <c r="J40" s="6">
        <v>7846</v>
      </c>
      <c r="K40" s="2">
        <v>8049</v>
      </c>
      <c r="L40" s="2">
        <v>11531</v>
      </c>
      <c r="M40" s="14">
        <v>6687</v>
      </c>
      <c r="N40" s="2">
        <v>6597</v>
      </c>
      <c r="O40" s="2">
        <v>9081</v>
      </c>
      <c r="P40" s="14">
        <v>5433</v>
      </c>
      <c r="Q40" s="2">
        <v>403</v>
      </c>
      <c r="R40" s="2">
        <v>747</v>
      </c>
      <c r="S40" s="14">
        <v>302</v>
      </c>
      <c r="T40" s="2">
        <v>733</v>
      </c>
      <c r="U40" s="2">
        <v>1245</v>
      </c>
      <c r="V40" s="14">
        <v>577</v>
      </c>
      <c r="W40" s="2">
        <v>708</v>
      </c>
      <c r="X40" s="2">
        <v>1112</v>
      </c>
      <c r="Y40" s="14">
        <v>568</v>
      </c>
      <c r="Z40" s="2">
        <v>719</v>
      </c>
      <c r="AA40" s="2">
        <v>1115</v>
      </c>
      <c r="AB40" s="14">
        <v>639</v>
      </c>
      <c r="AC40" s="2">
        <v>526</v>
      </c>
      <c r="AD40" s="2">
        <v>805</v>
      </c>
      <c r="AE40" s="14">
        <v>471</v>
      </c>
    </row>
    <row r="41" spans="1:31" ht="12">
      <c r="A41" s="15" t="s">
        <v>43</v>
      </c>
      <c r="B41" s="2">
        <v>18477</v>
      </c>
      <c r="C41" s="2">
        <v>38553</v>
      </c>
      <c r="D41" s="14">
        <v>18970</v>
      </c>
      <c r="E41" s="2">
        <v>4964</v>
      </c>
      <c r="F41" s="2">
        <v>10271</v>
      </c>
      <c r="G41" s="14">
        <v>5280</v>
      </c>
      <c r="H41" s="8">
        <v>5313</v>
      </c>
      <c r="I41" s="8">
        <v>11842</v>
      </c>
      <c r="J41" s="6">
        <v>5373</v>
      </c>
      <c r="K41" s="2">
        <v>8529</v>
      </c>
      <c r="L41" s="2">
        <v>17571</v>
      </c>
      <c r="M41" s="14">
        <v>9009</v>
      </c>
      <c r="N41" s="2">
        <v>3685</v>
      </c>
      <c r="O41" s="2">
        <v>7574</v>
      </c>
      <c r="P41" s="14">
        <v>3549</v>
      </c>
      <c r="Q41" s="2">
        <v>1203</v>
      </c>
      <c r="R41" s="2">
        <v>2962</v>
      </c>
      <c r="S41" s="14">
        <v>1441</v>
      </c>
      <c r="T41" s="2">
        <v>619</v>
      </c>
      <c r="U41" s="2">
        <v>2404</v>
      </c>
      <c r="V41" s="14">
        <v>1483</v>
      </c>
      <c r="W41" s="2">
        <v>2619</v>
      </c>
      <c r="X41" s="2">
        <v>4008</v>
      </c>
      <c r="Y41" s="14">
        <v>2373</v>
      </c>
      <c r="Z41" s="2">
        <v>2220</v>
      </c>
      <c r="AA41" s="2">
        <v>3688</v>
      </c>
      <c r="AB41" s="14">
        <v>1318</v>
      </c>
      <c r="AC41" s="2">
        <v>1458</v>
      </c>
      <c r="AD41" s="2">
        <v>3674</v>
      </c>
      <c r="AE41" s="14">
        <v>1231</v>
      </c>
    </row>
    <row r="42" spans="1:31" ht="12">
      <c r="A42" s="15" t="s">
        <v>44</v>
      </c>
      <c r="B42" s="2">
        <v>18569</v>
      </c>
      <c r="C42" s="2">
        <v>38067</v>
      </c>
      <c r="D42" s="14">
        <v>19804</v>
      </c>
      <c r="E42" s="2">
        <v>3594</v>
      </c>
      <c r="F42" s="2">
        <v>7516</v>
      </c>
      <c r="G42" s="14">
        <v>3950</v>
      </c>
      <c r="H42" s="8">
        <v>4126</v>
      </c>
      <c r="I42" s="8">
        <v>8502</v>
      </c>
      <c r="J42" s="6">
        <v>4411</v>
      </c>
      <c r="K42" s="2">
        <v>11154</v>
      </c>
      <c r="L42" s="2">
        <v>22818</v>
      </c>
      <c r="M42" s="14">
        <v>11775</v>
      </c>
      <c r="N42" s="2">
        <v>4196</v>
      </c>
      <c r="O42" s="2">
        <v>7630</v>
      </c>
      <c r="P42" s="14">
        <v>3834</v>
      </c>
      <c r="Q42" s="2">
        <v>2604</v>
      </c>
      <c r="R42" s="2">
        <v>5323</v>
      </c>
      <c r="S42" s="14">
        <v>2354</v>
      </c>
      <c r="T42" s="2">
        <v>687</v>
      </c>
      <c r="U42" s="2">
        <v>1374</v>
      </c>
      <c r="V42" s="14">
        <v>649</v>
      </c>
      <c r="W42" s="2">
        <v>3981</v>
      </c>
      <c r="X42" s="2">
        <v>9147</v>
      </c>
      <c r="Y42" s="14">
        <v>5329</v>
      </c>
      <c r="Z42" s="2">
        <v>4158</v>
      </c>
      <c r="AA42" s="2">
        <v>9014</v>
      </c>
      <c r="AB42" s="14">
        <v>5401</v>
      </c>
      <c r="AC42" s="2">
        <v>2862</v>
      </c>
      <c r="AD42" s="2">
        <v>6433</v>
      </c>
      <c r="AE42" s="14">
        <v>3637</v>
      </c>
    </row>
    <row r="43" spans="1:31" ht="12">
      <c r="A43" s="15" t="s">
        <v>45</v>
      </c>
      <c r="B43" s="2">
        <v>93370</v>
      </c>
      <c r="C43" s="2">
        <v>211385</v>
      </c>
      <c r="D43" s="14">
        <v>101066</v>
      </c>
      <c r="E43" s="2">
        <v>65092</v>
      </c>
      <c r="F43" s="2">
        <v>143171</v>
      </c>
      <c r="G43" s="14">
        <v>71224</v>
      </c>
      <c r="H43" s="8">
        <v>10824</v>
      </c>
      <c r="I43" s="8">
        <v>26873</v>
      </c>
      <c r="J43" s="6">
        <v>11268</v>
      </c>
      <c r="K43" s="2">
        <v>21801</v>
      </c>
      <c r="L43" s="2">
        <v>44399</v>
      </c>
      <c r="M43" s="14">
        <v>23007</v>
      </c>
      <c r="N43" s="2">
        <v>17442</v>
      </c>
      <c r="O43" s="2">
        <v>35257</v>
      </c>
      <c r="P43" s="14">
        <v>17730</v>
      </c>
      <c r="Q43" s="2">
        <v>1633</v>
      </c>
      <c r="R43" s="2">
        <v>3812</v>
      </c>
      <c r="S43" s="14">
        <v>1837</v>
      </c>
      <c r="T43" s="2">
        <v>1444</v>
      </c>
      <c r="U43" s="2">
        <v>3173</v>
      </c>
      <c r="V43" s="14">
        <v>1732</v>
      </c>
      <c r="W43" s="2">
        <v>3195</v>
      </c>
      <c r="X43" s="2">
        <v>5717</v>
      </c>
      <c r="Y43" s="14">
        <v>3125</v>
      </c>
      <c r="Z43" s="2">
        <v>2475</v>
      </c>
      <c r="AA43" s="2">
        <v>5321</v>
      </c>
      <c r="AB43" s="14">
        <v>3035</v>
      </c>
      <c r="AC43" s="2">
        <v>1827</v>
      </c>
      <c r="AD43" s="2">
        <v>4029</v>
      </c>
      <c r="AE43" s="14">
        <v>2089</v>
      </c>
    </row>
    <row r="44" spans="1:31" ht="12">
      <c r="A44" s="15" t="s">
        <v>46</v>
      </c>
      <c r="B44" s="2">
        <v>192174</v>
      </c>
      <c r="C44" s="2">
        <v>410222</v>
      </c>
      <c r="D44" s="14">
        <v>186381</v>
      </c>
      <c r="E44" s="2">
        <v>35447</v>
      </c>
      <c r="F44" s="2">
        <v>82053</v>
      </c>
      <c r="G44" s="14">
        <v>35434</v>
      </c>
      <c r="H44" s="8">
        <v>100236</v>
      </c>
      <c r="I44" s="8">
        <v>223178</v>
      </c>
      <c r="J44" s="6">
        <v>99393</v>
      </c>
      <c r="K44" s="2">
        <v>65093</v>
      </c>
      <c r="L44" s="2">
        <v>130950</v>
      </c>
      <c r="M44" s="14">
        <v>61068</v>
      </c>
      <c r="N44" s="2">
        <v>56043</v>
      </c>
      <c r="O44" s="2">
        <v>110423</v>
      </c>
      <c r="P44" s="14">
        <v>54232</v>
      </c>
      <c r="Q44" s="2">
        <v>2943</v>
      </c>
      <c r="R44" s="2">
        <v>5714</v>
      </c>
      <c r="S44" s="14">
        <v>2042</v>
      </c>
      <c r="T44" s="2">
        <v>5173</v>
      </c>
      <c r="U44" s="2">
        <v>11747</v>
      </c>
      <c r="V44" s="14">
        <v>4931</v>
      </c>
      <c r="W44" s="2">
        <v>3976</v>
      </c>
      <c r="X44" s="2">
        <v>7394</v>
      </c>
      <c r="Y44" s="14">
        <v>3816</v>
      </c>
      <c r="Z44" s="2">
        <v>4619</v>
      </c>
      <c r="AA44" s="2">
        <v>11754</v>
      </c>
      <c r="AB44" s="14">
        <v>4846</v>
      </c>
      <c r="AC44" s="2">
        <v>3573</v>
      </c>
      <c r="AD44" s="2">
        <v>8744</v>
      </c>
      <c r="AE44" s="14">
        <v>3684</v>
      </c>
    </row>
    <row r="45" spans="1:31" ht="12">
      <c r="A45" s="15" t="s">
        <v>47</v>
      </c>
      <c r="B45" s="2">
        <v>202090</v>
      </c>
      <c r="C45" s="2">
        <v>407808</v>
      </c>
      <c r="D45" s="14">
        <v>208936</v>
      </c>
      <c r="E45" s="2">
        <v>34910</v>
      </c>
      <c r="F45" s="2">
        <v>78024</v>
      </c>
      <c r="G45" s="14">
        <v>40204</v>
      </c>
      <c r="H45" s="8">
        <v>83472</v>
      </c>
      <c r="I45" s="8">
        <v>171788</v>
      </c>
      <c r="J45" s="6">
        <v>92454</v>
      </c>
      <c r="K45" s="2">
        <v>89622</v>
      </c>
      <c r="L45" s="2">
        <v>176267</v>
      </c>
      <c r="M45" s="14">
        <v>88008</v>
      </c>
      <c r="N45" s="2">
        <v>65898</v>
      </c>
      <c r="O45" s="2">
        <v>125463</v>
      </c>
      <c r="P45" s="14">
        <v>63055</v>
      </c>
      <c r="Q45" s="2">
        <v>7030</v>
      </c>
      <c r="R45" s="2">
        <v>13481</v>
      </c>
      <c r="S45" s="14">
        <v>6189</v>
      </c>
      <c r="T45" s="2">
        <v>5925</v>
      </c>
      <c r="U45" s="2">
        <v>13122</v>
      </c>
      <c r="V45" s="14">
        <v>6133</v>
      </c>
      <c r="W45" s="2">
        <v>13622</v>
      </c>
      <c r="X45" s="2">
        <v>28178</v>
      </c>
      <c r="Y45" s="14">
        <v>14640</v>
      </c>
      <c r="Z45" s="2">
        <v>13805</v>
      </c>
      <c r="AA45" s="2">
        <v>28030</v>
      </c>
      <c r="AB45" s="14">
        <v>14779</v>
      </c>
      <c r="AC45" s="2">
        <v>6404</v>
      </c>
      <c r="AD45" s="2">
        <v>12861</v>
      </c>
      <c r="AE45" s="14">
        <v>6691</v>
      </c>
    </row>
    <row r="46" spans="1:31" ht="12">
      <c r="A46" s="15" t="s">
        <v>48</v>
      </c>
      <c r="B46" s="2">
        <v>41782</v>
      </c>
      <c r="C46" s="2">
        <v>102559</v>
      </c>
      <c r="D46" s="14">
        <v>51895</v>
      </c>
      <c r="E46" s="2">
        <v>6572</v>
      </c>
      <c r="F46" s="2">
        <v>22681</v>
      </c>
      <c r="G46" s="14">
        <v>11543</v>
      </c>
      <c r="H46" s="8">
        <v>27702</v>
      </c>
      <c r="I46" s="8">
        <v>61543</v>
      </c>
      <c r="J46" s="6">
        <v>31227</v>
      </c>
      <c r="K46" s="2">
        <v>9879</v>
      </c>
      <c r="L46" s="2">
        <v>19422</v>
      </c>
      <c r="M46" s="14">
        <v>9358</v>
      </c>
      <c r="N46" s="2">
        <v>8017</v>
      </c>
      <c r="O46" s="2">
        <v>18177</v>
      </c>
      <c r="P46" s="14">
        <v>8930</v>
      </c>
      <c r="Q46" s="2">
        <v>1208</v>
      </c>
      <c r="R46" s="2">
        <v>2767</v>
      </c>
      <c r="S46" s="14">
        <v>1270</v>
      </c>
      <c r="T46" s="2">
        <v>460</v>
      </c>
      <c r="U46" s="2">
        <v>2668</v>
      </c>
      <c r="V46" s="14">
        <v>1740</v>
      </c>
      <c r="W46" s="2">
        <v>-715</v>
      </c>
      <c r="X46" s="2">
        <v>-6064</v>
      </c>
      <c r="Y46" s="14">
        <v>-4190</v>
      </c>
      <c r="Z46" s="2">
        <v>-701</v>
      </c>
      <c r="AA46" s="2">
        <v>-5340</v>
      </c>
      <c r="AB46" s="14">
        <v>-3740</v>
      </c>
      <c r="AC46" s="2">
        <v>-701</v>
      </c>
      <c r="AD46" s="2">
        <v>-5340</v>
      </c>
      <c r="AE46" s="14">
        <v>-3740</v>
      </c>
    </row>
    <row r="47" spans="1:31" ht="12">
      <c r="A47" s="15" t="s">
        <v>49</v>
      </c>
      <c r="B47" s="2">
        <v>27549</v>
      </c>
      <c r="C47" s="2">
        <v>102176</v>
      </c>
      <c r="D47" s="14">
        <v>50974</v>
      </c>
      <c r="E47" s="2">
        <v>16061</v>
      </c>
      <c r="F47" s="2">
        <v>68557</v>
      </c>
      <c r="G47" s="14">
        <v>29644</v>
      </c>
      <c r="H47" s="8">
        <v>6562</v>
      </c>
      <c r="I47" s="8">
        <v>17361</v>
      </c>
      <c r="J47" s="6">
        <v>8681</v>
      </c>
      <c r="K47" s="2">
        <v>5496</v>
      </c>
      <c r="L47" s="2">
        <v>18195</v>
      </c>
      <c r="M47" s="14">
        <v>14136</v>
      </c>
      <c r="N47" s="2">
        <v>9416</v>
      </c>
      <c r="O47" s="2">
        <v>20608</v>
      </c>
      <c r="P47" s="14">
        <v>10572</v>
      </c>
      <c r="Q47" s="2">
        <v>994</v>
      </c>
      <c r="R47" s="2">
        <v>2631</v>
      </c>
      <c r="S47" s="14">
        <v>1349</v>
      </c>
      <c r="T47" s="2">
        <v>1940</v>
      </c>
      <c r="U47" s="2">
        <v>5139</v>
      </c>
      <c r="V47" s="14">
        <v>1592</v>
      </c>
      <c r="W47" s="2">
        <v>-5760</v>
      </c>
      <c r="X47" s="2">
        <v>-12215</v>
      </c>
      <c r="Y47" s="14">
        <v>1359</v>
      </c>
      <c r="Z47" s="2">
        <v>-6874</v>
      </c>
      <c r="AA47" s="2">
        <v>-37577</v>
      </c>
      <c r="AB47" s="14">
        <v>1256</v>
      </c>
      <c r="AC47" s="2">
        <v>-6832</v>
      </c>
      <c r="AD47" s="2">
        <v>-30825</v>
      </c>
      <c r="AE47" s="14">
        <v>815</v>
      </c>
    </row>
    <row r="48" spans="1:31" ht="12">
      <c r="A48" s="15" t="s">
        <v>50</v>
      </c>
      <c r="B48" s="2">
        <v>74423</v>
      </c>
      <c r="C48" s="2">
        <v>131874</v>
      </c>
      <c r="D48" s="14">
        <v>67565</v>
      </c>
      <c r="E48" s="2">
        <v>15918</v>
      </c>
      <c r="F48" s="2">
        <v>77540</v>
      </c>
      <c r="G48" s="14">
        <v>14493</v>
      </c>
      <c r="H48" s="8">
        <v>36866</v>
      </c>
      <c r="I48" s="8">
        <v>14868</v>
      </c>
      <c r="J48" s="6">
        <v>33396</v>
      </c>
      <c r="K48" s="2">
        <v>23180</v>
      </c>
      <c r="L48" s="2">
        <v>42886</v>
      </c>
      <c r="M48" s="14">
        <v>20736</v>
      </c>
      <c r="N48" s="2">
        <v>18562</v>
      </c>
      <c r="O48" s="2">
        <v>33474</v>
      </c>
      <c r="P48" s="14">
        <v>17060</v>
      </c>
      <c r="Q48" s="2">
        <v>934</v>
      </c>
      <c r="R48" s="2">
        <v>1867</v>
      </c>
      <c r="S48" s="14">
        <v>976</v>
      </c>
      <c r="T48" s="2">
        <v>1837</v>
      </c>
      <c r="U48" s="2">
        <v>3336</v>
      </c>
      <c r="V48" s="14">
        <v>1597</v>
      </c>
      <c r="W48" s="2">
        <v>2191</v>
      </c>
      <c r="X48" s="2">
        <v>5023</v>
      </c>
      <c r="Y48" s="14">
        <v>1566</v>
      </c>
      <c r="Z48" s="2">
        <v>1636</v>
      </c>
      <c r="AA48" s="2">
        <v>3551</v>
      </c>
      <c r="AB48" s="14">
        <v>1449</v>
      </c>
      <c r="AC48" s="2">
        <v>1090</v>
      </c>
      <c r="AD48" s="2">
        <v>2800</v>
      </c>
      <c r="AE48" s="14">
        <v>868</v>
      </c>
    </row>
    <row r="49" spans="1:31" ht="12">
      <c r="A49" s="15" t="s">
        <v>51</v>
      </c>
      <c r="B49" s="2">
        <v>13387</v>
      </c>
      <c r="C49" s="2">
        <v>25275</v>
      </c>
      <c r="D49" s="14">
        <v>12743</v>
      </c>
      <c r="E49" s="2">
        <v>2677</v>
      </c>
      <c r="F49" s="2">
        <v>5257</v>
      </c>
      <c r="G49" s="14">
        <v>2556</v>
      </c>
      <c r="H49" s="8">
        <v>8074</v>
      </c>
      <c r="I49" s="8">
        <v>13684</v>
      </c>
      <c r="J49" s="6">
        <v>7030</v>
      </c>
      <c r="K49" s="2">
        <v>3459</v>
      </c>
      <c r="L49" s="2">
        <v>7128</v>
      </c>
      <c r="M49" s="14">
        <v>3270</v>
      </c>
      <c r="N49" s="2">
        <v>2466</v>
      </c>
      <c r="O49" s="2">
        <v>4058</v>
      </c>
      <c r="P49" s="14">
        <v>2003</v>
      </c>
      <c r="Q49" s="2">
        <v>266</v>
      </c>
      <c r="R49" s="2">
        <v>404</v>
      </c>
      <c r="S49" s="14">
        <v>195</v>
      </c>
      <c r="T49" s="2">
        <v>521</v>
      </c>
      <c r="U49" s="2">
        <v>1004</v>
      </c>
      <c r="V49" s="14">
        <v>463</v>
      </c>
      <c r="W49" s="2">
        <v>340</v>
      </c>
      <c r="X49" s="2">
        <v>1506</v>
      </c>
      <c r="Y49" s="14">
        <v>606</v>
      </c>
      <c r="Z49" s="2">
        <v>339</v>
      </c>
      <c r="AA49" s="2">
        <v>1539</v>
      </c>
      <c r="AB49" s="14">
        <v>612</v>
      </c>
      <c r="AC49" s="2">
        <v>293</v>
      </c>
      <c r="AD49" s="2">
        <v>1022</v>
      </c>
      <c r="AE49" s="14">
        <v>387</v>
      </c>
    </row>
    <row r="50" spans="1:31" ht="12">
      <c r="A50" s="15" t="s">
        <v>52</v>
      </c>
      <c r="B50" s="2">
        <v>42693</v>
      </c>
      <c r="C50" s="2">
        <v>89176</v>
      </c>
      <c r="D50" s="14">
        <v>41851</v>
      </c>
      <c r="E50" s="2">
        <v>28648</v>
      </c>
      <c r="F50" s="2">
        <v>59957</v>
      </c>
      <c r="G50" s="14">
        <v>29478</v>
      </c>
      <c r="H50" s="8">
        <v>3006</v>
      </c>
      <c r="I50" s="8">
        <v>6510</v>
      </c>
      <c r="J50" s="6">
        <v>3182</v>
      </c>
      <c r="K50" s="2">
        <v>10958</v>
      </c>
      <c r="L50" s="2">
        <v>23708</v>
      </c>
      <c r="M50" s="14">
        <v>10317</v>
      </c>
      <c r="N50" s="2">
        <v>7676</v>
      </c>
      <c r="O50" s="2">
        <v>14219</v>
      </c>
      <c r="P50" s="14">
        <v>7253</v>
      </c>
      <c r="Q50" s="2">
        <v>784</v>
      </c>
      <c r="R50" s="2">
        <v>1462</v>
      </c>
      <c r="S50" s="14">
        <v>636</v>
      </c>
      <c r="T50" s="2">
        <v>1007</v>
      </c>
      <c r="U50" s="2">
        <v>2567</v>
      </c>
      <c r="V50" s="14">
        <v>1237</v>
      </c>
      <c r="W50" s="2">
        <v>1881</v>
      </c>
      <c r="X50" s="2">
        <v>4443</v>
      </c>
      <c r="Y50" s="14">
        <v>1851</v>
      </c>
      <c r="Z50" s="2">
        <v>1936</v>
      </c>
      <c r="AA50" s="2">
        <v>4495</v>
      </c>
      <c r="AB50" s="14">
        <v>1917</v>
      </c>
      <c r="AC50" s="2">
        <v>1235</v>
      </c>
      <c r="AD50" s="2">
        <v>2878</v>
      </c>
      <c r="AE50" s="14">
        <v>1221</v>
      </c>
    </row>
    <row r="51" spans="1:31" ht="12">
      <c r="A51" s="15" t="s">
        <v>53</v>
      </c>
      <c r="B51" s="2">
        <v>11190</v>
      </c>
      <c r="C51" s="2">
        <v>21503</v>
      </c>
      <c r="D51" s="14">
        <v>11256</v>
      </c>
      <c r="E51" s="2">
        <v>3044</v>
      </c>
      <c r="F51" s="2">
        <v>5670</v>
      </c>
      <c r="G51" s="14">
        <v>2515</v>
      </c>
      <c r="H51" s="8">
        <v>3240</v>
      </c>
      <c r="I51" s="8">
        <v>5942</v>
      </c>
      <c r="J51" s="6">
        <v>3195</v>
      </c>
      <c r="K51" s="2">
        <v>4963</v>
      </c>
      <c r="L51" s="2">
        <v>10572</v>
      </c>
      <c r="M51" s="14">
        <v>5722</v>
      </c>
      <c r="N51" s="2">
        <v>1657</v>
      </c>
      <c r="O51" s="2">
        <v>3424</v>
      </c>
      <c r="P51" s="14">
        <v>1692</v>
      </c>
      <c r="Q51" s="2">
        <v>678</v>
      </c>
      <c r="R51" s="2">
        <v>1360</v>
      </c>
      <c r="S51" s="14">
        <v>669</v>
      </c>
      <c r="T51" s="2">
        <v>135</v>
      </c>
      <c r="U51" s="2">
        <v>369</v>
      </c>
      <c r="V51" s="14">
        <v>186</v>
      </c>
      <c r="W51" s="2">
        <v>2772</v>
      </c>
      <c r="X51" s="2">
        <v>5830</v>
      </c>
      <c r="Y51" s="14">
        <v>3327</v>
      </c>
      <c r="Z51" s="2">
        <v>2759</v>
      </c>
      <c r="AA51" s="2">
        <v>5938</v>
      </c>
      <c r="AB51" s="14">
        <v>3658</v>
      </c>
      <c r="AC51" s="2">
        <v>1811</v>
      </c>
      <c r="AD51" s="2">
        <v>3862</v>
      </c>
      <c r="AE51" s="14">
        <v>2387</v>
      </c>
    </row>
    <row r="52" spans="1:31" ht="12">
      <c r="A52" s="10"/>
      <c r="B52" s="2"/>
      <c r="C52" s="2"/>
      <c r="D52" s="14"/>
      <c r="E52" s="2"/>
      <c r="F52" s="2"/>
      <c r="G52" s="14"/>
      <c r="H52" s="8"/>
      <c r="I52" s="8"/>
      <c r="J52" s="6"/>
      <c r="K52" s="2"/>
      <c r="L52" s="2"/>
      <c r="M52" s="14"/>
      <c r="N52" s="2"/>
      <c r="O52" s="2"/>
      <c r="P52" s="14"/>
      <c r="Q52" s="2"/>
      <c r="R52" s="2"/>
      <c r="S52" s="14"/>
      <c r="T52" s="2"/>
      <c r="U52" s="2"/>
      <c r="V52" s="14"/>
      <c r="W52" s="2"/>
      <c r="X52" s="2"/>
      <c r="Y52" s="14"/>
      <c r="Z52" s="2"/>
      <c r="AA52" s="2"/>
      <c r="AB52" s="14"/>
      <c r="AC52" s="2"/>
      <c r="AD52" s="2"/>
      <c r="AE52" s="14"/>
    </row>
    <row r="53" spans="1:34" ht="12">
      <c r="A53" s="15" t="s">
        <v>54</v>
      </c>
      <c r="B53" s="2">
        <f aca="true" t="shared" si="6" ref="B53:N53">SUM(B36:B51)</f>
        <v>993844</v>
      </c>
      <c r="C53" s="2">
        <f t="shared" si="6"/>
        <v>2068024</v>
      </c>
      <c r="D53" s="14">
        <f t="shared" si="6"/>
        <v>1023734</v>
      </c>
      <c r="E53" s="2">
        <f t="shared" si="6"/>
        <v>302780</v>
      </c>
      <c r="F53" s="2">
        <f t="shared" si="6"/>
        <v>742398</v>
      </c>
      <c r="G53" s="14">
        <f t="shared" si="6"/>
        <v>336975</v>
      </c>
      <c r="H53" s="8">
        <f t="shared" si="6"/>
        <v>358347</v>
      </c>
      <c r="I53" s="8">
        <f t="shared" si="6"/>
        <v>673039</v>
      </c>
      <c r="J53" s="14">
        <f t="shared" si="6"/>
        <v>358096</v>
      </c>
      <c r="K53" s="2">
        <f t="shared" si="6"/>
        <v>362227</v>
      </c>
      <c r="L53" s="2">
        <f t="shared" si="6"/>
        <v>723758</v>
      </c>
      <c r="M53" s="14">
        <f t="shared" si="6"/>
        <v>365447</v>
      </c>
      <c r="N53" s="2">
        <f t="shared" si="6"/>
        <v>250088</v>
      </c>
      <c r="O53" s="2">
        <f aca="true" t="shared" si="7" ref="O53:X53">SUM(O36:O51)</f>
        <v>479824</v>
      </c>
      <c r="P53" s="14">
        <f t="shared" si="7"/>
        <v>241042</v>
      </c>
      <c r="Q53" s="2">
        <f t="shared" si="7"/>
        <v>39502</v>
      </c>
      <c r="R53" s="2">
        <f t="shared" si="7"/>
        <v>80358</v>
      </c>
      <c r="S53" s="14">
        <f t="shared" si="7"/>
        <v>37828</v>
      </c>
      <c r="T53" s="2">
        <f t="shared" si="7"/>
        <v>29652</v>
      </c>
      <c r="U53" s="2">
        <f t="shared" si="7"/>
        <v>69124</v>
      </c>
      <c r="V53" s="14">
        <f t="shared" si="7"/>
        <v>33090</v>
      </c>
      <c r="W53" s="2">
        <f t="shared" si="7"/>
        <v>55281</v>
      </c>
      <c r="X53" s="2">
        <f t="shared" si="7"/>
        <v>110195</v>
      </c>
      <c r="Y53" s="14">
        <f aca="true" t="shared" si="8" ref="Y53:AE53">SUM(Y36:Y51)</f>
        <v>65634</v>
      </c>
      <c r="Z53" s="2">
        <f t="shared" si="8"/>
        <v>55076</v>
      </c>
      <c r="AA53" s="2">
        <f t="shared" si="8"/>
        <v>87508</v>
      </c>
      <c r="AB53" s="14">
        <f t="shared" si="8"/>
        <v>68249</v>
      </c>
      <c r="AC53" s="2">
        <f t="shared" si="8"/>
        <v>31167</v>
      </c>
      <c r="AD53" s="2">
        <f t="shared" si="8"/>
        <v>46742</v>
      </c>
      <c r="AE53" s="14">
        <f t="shared" si="8"/>
        <v>40424</v>
      </c>
      <c r="AF53" s="2"/>
      <c r="AG53" s="2"/>
      <c r="AH53" s="2"/>
    </row>
    <row r="54" spans="1:31" ht="12">
      <c r="A54" s="10"/>
      <c r="B54" s="2"/>
      <c r="C54" s="2"/>
      <c r="D54" s="14"/>
      <c r="E54" s="2"/>
      <c r="F54" s="2"/>
      <c r="G54" s="14"/>
      <c r="H54" s="8"/>
      <c r="I54" s="8"/>
      <c r="J54" s="6"/>
      <c r="K54" s="2"/>
      <c r="L54" s="2"/>
      <c r="M54" s="14"/>
      <c r="N54" s="2"/>
      <c r="O54" s="2"/>
      <c r="P54" s="14"/>
      <c r="Q54" s="2"/>
      <c r="R54" s="2"/>
      <c r="S54" s="14"/>
      <c r="T54" s="2"/>
      <c r="U54" s="2"/>
      <c r="V54" s="14"/>
      <c r="W54" s="2"/>
      <c r="X54" s="2"/>
      <c r="Y54" s="14"/>
      <c r="Z54" s="2"/>
      <c r="AA54" s="2"/>
      <c r="AB54" s="14"/>
      <c r="AC54" s="2"/>
      <c r="AD54" s="2"/>
      <c r="AE54" s="14"/>
    </row>
    <row r="55" spans="1:31" ht="12">
      <c r="A55" s="15" t="s">
        <v>55</v>
      </c>
      <c r="B55" s="2">
        <v>954929</v>
      </c>
      <c r="C55" s="2">
        <v>1734601</v>
      </c>
      <c r="D55" s="14">
        <v>852546</v>
      </c>
      <c r="E55" s="2">
        <v>98439</v>
      </c>
      <c r="F55" s="2">
        <v>73640</v>
      </c>
      <c r="G55" s="14">
        <v>56103</v>
      </c>
      <c r="H55" s="8">
        <v>128256</v>
      </c>
      <c r="I55" s="8">
        <v>238705</v>
      </c>
      <c r="J55" s="6">
        <v>86399</v>
      </c>
      <c r="K55" s="2">
        <v>807401</v>
      </c>
      <c r="L55" s="2">
        <v>1580664</v>
      </c>
      <c r="M55" s="14">
        <v>777887</v>
      </c>
      <c r="N55" s="2">
        <v>278299</v>
      </c>
      <c r="O55" s="2">
        <v>544403</v>
      </c>
      <c r="P55" s="14">
        <v>269883</v>
      </c>
      <c r="Q55" s="2">
        <v>262466</v>
      </c>
      <c r="R55" s="2">
        <v>501140</v>
      </c>
      <c r="S55" s="14">
        <v>250382</v>
      </c>
      <c r="T55" s="2">
        <v>86821</v>
      </c>
      <c r="U55" s="2">
        <v>201005</v>
      </c>
      <c r="V55" s="14">
        <v>101481</v>
      </c>
      <c r="W55" s="2">
        <v>170829</v>
      </c>
      <c r="X55" s="2">
        <v>320306</v>
      </c>
      <c r="Y55" s="14">
        <v>143402</v>
      </c>
      <c r="Z55" s="2">
        <v>124933</v>
      </c>
      <c r="AA55" s="2">
        <v>223727</v>
      </c>
      <c r="AB55" s="14">
        <v>106229</v>
      </c>
      <c r="AC55" s="2">
        <v>71887</v>
      </c>
      <c r="AD55" s="2">
        <v>133051</v>
      </c>
      <c r="AE55" s="14">
        <v>60147</v>
      </c>
    </row>
    <row r="56" spans="1:31" ht="12">
      <c r="A56" s="15" t="s">
        <v>56</v>
      </c>
      <c r="B56" s="2">
        <v>25838</v>
      </c>
      <c r="C56" s="2">
        <v>53539</v>
      </c>
      <c r="D56" s="14">
        <v>24717</v>
      </c>
      <c r="E56" s="2"/>
      <c r="F56" s="2"/>
      <c r="G56" s="14"/>
      <c r="H56" s="8">
        <v>2099</v>
      </c>
      <c r="I56" s="8">
        <v>4961</v>
      </c>
      <c r="J56" s="6">
        <v>1947</v>
      </c>
      <c r="K56" s="2">
        <v>24246</v>
      </c>
      <c r="L56" s="2">
        <v>51236</v>
      </c>
      <c r="M56" s="14">
        <v>23230</v>
      </c>
      <c r="N56" s="2">
        <v>4148</v>
      </c>
      <c r="O56" s="2">
        <v>8117</v>
      </c>
      <c r="P56" s="14">
        <v>3877</v>
      </c>
      <c r="Q56" s="2">
        <v>2751</v>
      </c>
      <c r="R56" s="2">
        <v>5691</v>
      </c>
      <c r="S56" s="14">
        <v>2795</v>
      </c>
      <c r="T56" s="2">
        <v>1337</v>
      </c>
      <c r="U56" s="2">
        <v>3050</v>
      </c>
      <c r="V56" s="14">
        <v>1519</v>
      </c>
      <c r="W56" s="2">
        <v>17135</v>
      </c>
      <c r="X56" s="2">
        <v>35016</v>
      </c>
      <c r="Y56" s="14">
        <v>16369</v>
      </c>
      <c r="Z56" s="2">
        <v>17212</v>
      </c>
      <c r="AA56" s="2">
        <v>35041</v>
      </c>
      <c r="AB56" s="14">
        <v>16393</v>
      </c>
      <c r="AC56" s="2">
        <v>10992</v>
      </c>
      <c r="AD56" s="2">
        <v>22469</v>
      </c>
      <c r="AE56" s="14">
        <v>10560</v>
      </c>
    </row>
    <row r="57" spans="1:31" ht="12">
      <c r="A57" s="15" t="s">
        <v>57</v>
      </c>
      <c r="B57" s="2">
        <v>3670</v>
      </c>
      <c r="C57" s="2">
        <v>7729</v>
      </c>
      <c r="D57" s="14">
        <v>3437</v>
      </c>
      <c r="E57" s="2"/>
      <c r="F57" s="2"/>
      <c r="G57" s="14"/>
      <c r="H57" s="8">
        <v>306</v>
      </c>
      <c r="I57" s="8">
        <v>657</v>
      </c>
      <c r="J57" s="6">
        <v>266</v>
      </c>
      <c r="K57" s="2">
        <v>3453</v>
      </c>
      <c r="L57" s="2">
        <v>7075</v>
      </c>
      <c r="M57" s="14">
        <v>3259</v>
      </c>
      <c r="N57" s="2">
        <v>515</v>
      </c>
      <c r="O57" s="2">
        <v>982</v>
      </c>
      <c r="P57" s="14">
        <v>474</v>
      </c>
      <c r="Q57" s="2">
        <v>658</v>
      </c>
      <c r="R57" s="2">
        <v>1325</v>
      </c>
      <c r="S57" s="14">
        <v>662</v>
      </c>
      <c r="T57" s="2">
        <v>24</v>
      </c>
      <c r="U57" s="2">
        <v>92</v>
      </c>
      <c r="V57" s="14">
        <v>26</v>
      </c>
      <c r="W57" s="2">
        <v>1792</v>
      </c>
      <c r="X57" s="2">
        <v>3756</v>
      </c>
      <c r="Y57" s="14">
        <v>1625</v>
      </c>
      <c r="Z57" s="2">
        <v>1795</v>
      </c>
      <c r="AA57" s="2">
        <v>3787</v>
      </c>
      <c r="AB57" s="14">
        <v>1627</v>
      </c>
      <c r="AC57" s="2">
        <v>1167</v>
      </c>
      <c r="AD57" s="2">
        <v>2467</v>
      </c>
      <c r="AE57" s="14">
        <v>1058</v>
      </c>
    </row>
    <row r="58" spans="1:31" ht="12">
      <c r="A58" s="15" t="s">
        <v>58</v>
      </c>
      <c r="B58" s="2">
        <v>6182</v>
      </c>
      <c r="C58" s="2">
        <v>12696</v>
      </c>
      <c r="D58" s="14">
        <v>5882</v>
      </c>
      <c r="E58" s="2"/>
      <c r="F58" s="2"/>
      <c r="G58" s="14"/>
      <c r="H58" s="8">
        <v>371</v>
      </c>
      <c r="I58" s="8">
        <v>753</v>
      </c>
      <c r="J58" s="6">
        <v>381</v>
      </c>
      <c r="K58" s="2">
        <v>6136</v>
      </c>
      <c r="L58" s="2">
        <v>12624</v>
      </c>
      <c r="M58" s="14">
        <v>5832</v>
      </c>
      <c r="N58" s="2">
        <v>876</v>
      </c>
      <c r="O58" s="2">
        <v>1715</v>
      </c>
      <c r="P58" s="14">
        <v>820</v>
      </c>
      <c r="Q58" s="2">
        <v>131</v>
      </c>
      <c r="R58" s="2">
        <v>236</v>
      </c>
      <c r="S58" s="14">
        <v>98</v>
      </c>
      <c r="T58" s="2">
        <v>250</v>
      </c>
      <c r="U58" s="2">
        <v>849</v>
      </c>
      <c r="V58" s="14">
        <v>443</v>
      </c>
      <c r="W58" s="2">
        <v>2957</v>
      </c>
      <c r="X58" s="2">
        <v>6587</v>
      </c>
      <c r="Y58" s="14">
        <v>3046</v>
      </c>
      <c r="Z58" s="2">
        <v>2874</v>
      </c>
      <c r="AA58" s="2">
        <v>6587</v>
      </c>
      <c r="AB58" s="14">
        <v>2882</v>
      </c>
      <c r="AC58" s="2">
        <v>1940</v>
      </c>
      <c r="AD58" s="2">
        <v>4327</v>
      </c>
      <c r="AE58" s="14">
        <v>1873</v>
      </c>
    </row>
    <row r="59" spans="1:31" ht="12">
      <c r="A59" s="15" t="s">
        <v>59</v>
      </c>
      <c r="B59" s="2">
        <v>1374</v>
      </c>
      <c r="C59" s="2">
        <v>2574</v>
      </c>
      <c r="D59" s="14">
        <v>1609</v>
      </c>
      <c r="E59" s="2"/>
      <c r="F59" s="2"/>
      <c r="G59" s="14"/>
      <c r="H59" s="8">
        <v>341</v>
      </c>
      <c r="I59" s="8">
        <v>719</v>
      </c>
      <c r="J59" s="6">
        <v>457</v>
      </c>
      <c r="K59" s="2">
        <v>1081</v>
      </c>
      <c r="L59" s="2">
        <v>1913</v>
      </c>
      <c r="M59" s="14">
        <v>1178</v>
      </c>
      <c r="N59" s="2">
        <v>328</v>
      </c>
      <c r="O59" s="2">
        <v>613</v>
      </c>
      <c r="P59" s="14">
        <v>436</v>
      </c>
      <c r="Q59" s="2">
        <v>215</v>
      </c>
      <c r="R59" s="2">
        <v>395</v>
      </c>
      <c r="S59" s="14">
        <v>215</v>
      </c>
      <c r="T59" s="2">
        <v>224</v>
      </c>
      <c r="U59" s="2">
        <v>494</v>
      </c>
      <c r="V59" s="14">
        <v>214</v>
      </c>
      <c r="W59" s="2">
        <v>403</v>
      </c>
      <c r="X59" s="2">
        <v>633</v>
      </c>
      <c r="Y59" s="14">
        <v>351</v>
      </c>
      <c r="Z59" s="2">
        <v>403</v>
      </c>
      <c r="AA59" s="2">
        <v>199</v>
      </c>
      <c r="AB59" s="14">
        <v>351</v>
      </c>
      <c r="AC59" s="2">
        <v>289</v>
      </c>
      <c r="AD59" s="2">
        <v>176</v>
      </c>
      <c r="AE59" s="14">
        <v>236</v>
      </c>
    </row>
    <row r="60" spans="1:31" ht="12">
      <c r="A60" s="15" t="s">
        <v>60</v>
      </c>
      <c r="B60" s="2">
        <v>17539</v>
      </c>
      <c r="C60" s="2">
        <v>29398</v>
      </c>
      <c r="D60" s="14">
        <v>16049</v>
      </c>
      <c r="E60" s="2">
        <v>12732</v>
      </c>
      <c r="F60" s="2">
        <v>21381</v>
      </c>
      <c r="G60" s="14">
        <v>11745</v>
      </c>
      <c r="H60" s="8">
        <v>1715</v>
      </c>
      <c r="I60" s="8">
        <v>3303</v>
      </c>
      <c r="J60" s="6">
        <v>1758</v>
      </c>
      <c r="K60" s="2">
        <v>3134</v>
      </c>
      <c r="L60" s="2">
        <v>4767</v>
      </c>
      <c r="M60" s="14">
        <v>2559</v>
      </c>
      <c r="N60" s="2">
        <v>1269</v>
      </c>
      <c r="O60" s="2">
        <v>2361</v>
      </c>
      <c r="P60" s="14">
        <v>1140</v>
      </c>
      <c r="Q60" s="2">
        <v>867</v>
      </c>
      <c r="R60" s="2">
        <v>1593</v>
      </c>
      <c r="S60" s="14">
        <v>822</v>
      </c>
      <c r="T60" s="2">
        <v>422</v>
      </c>
      <c r="U60" s="2">
        <v>1068</v>
      </c>
      <c r="V60" s="14">
        <v>551</v>
      </c>
      <c r="W60" s="2">
        <v>680</v>
      </c>
      <c r="X60" s="2">
        <v>252</v>
      </c>
      <c r="Y60" s="14">
        <v>324</v>
      </c>
      <c r="Z60" s="2">
        <v>679</v>
      </c>
      <c r="AA60" s="2">
        <v>471</v>
      </c>
      <c r="AB60" s="14">
        <v>307</v>
      </c>
      <c r="AC60" s="2">
        <v>365</v>
      </c>
      <c r="AD60" s="2">
        <v>116</v>
      </c>
      <c r="AE60" s="14">
        <v>135</v>
      </c>
    </row>
    <row r="61" spans="1:31" ht="12">
      <c r="A61" s="15" t="s">
        <v>61</v>
      </c>
      <c r="B61" s="2">
        <v>13091</v>
      </c>
      <c r="C61" s="2">
        <v>28448</v>
      </c>
      <c r="D61" s="14">
        <v>12471</v>
      </c>
      <c r="E61" s="2"/>
      <c r="F61" s="2">
        <v>47</v>
      </c>
      <c r="G61" s="14"/>
      <c r="H61" s="8">
        <v>884</v>
      </c>
      <c r="I61" s="8">
        <v>1594</v>
      </c>
      <c r="J61" s="6">
        <v>876</v>
      </c>
      <c r="K61" s="2">
        <v>12753</v>
      </c>
      <c r="L61" s="2">
        <v>27877</v>
      </c>
      <c r="M61" s="14">
        <v>12126</v>
      </c>
      <c r="N61" s="2">
        <v>1749</v>
      </c>
      <c r="O61" s="2">
        <v>3367</v>
      </c>
      <c r="P61" s="14">
        <v>1705</v>
      </c>
      <c r="Q61" s="2">
        <v>3952</v>
      </c>
      <c r="R61" s="2">
        <v>10259</v>
      </c>
      <c r="S61" s="14">
        <v>3318</v>
      </c>
      <c r="T61" s="2">
        <v>1199</v>
      </c>
      <c r="U61" s="2">
        <v>3168</v>
      </c>
      <c r="V61" s="14">
        <v>1816</v>
      </c>
      <c r="W61" s="2">
        <v>5962</v>
      </c>
      <c r="X61" s="2">
        <v>11263</v>
      </c>
      <c r="Y61" s="14">
        <v>5432</v>
      </c>
      <c r="Z61" s="2">
        <v>5962</v>
      </c>
      <c r="AA61" s="2">
        <v>11228</v>
      </c>
      <c r="AB61" s="14">
        <v>5430</v>
      </c>
      <c r="AC61" s="2">
        <v>3875</v>
      </c>
      <c r="AD61" s="2">
        <v>7340</v>
      </c>
      <c r="AE61" s="14">
        <v>3530</v>
      </c>
    </row>
    <row r="62" spans="1:31" ht="12">
      <c r="A62" s="10"/>
      <c r="B62" s="2"/>
      <c r="C62" s="2"/>
      <c r="D62" s="14"/>
      <c r="E62" s="2"/>
      <c r="F62" s="2"/>
      <c r="G62" s="14"/>
      <c r="H62" s="8"/>
      <c r="I62" s="8"/>
      <c r="J62" s="6"/>
      <c r="K62" s="2"/>
      <c r="L62" s="2"/>
      <c r="M62" s="14"/>
      <c r="N62" s="2"/>
      <c r="O62" s="2"/>
      <c r="P62" s="14"/>
      <c r="Q62" s="2"/>
      <c r="R62" s="2"/>
      <c r="S62" s="14"/>
      <c r="T62" s="2"/>
      <c r="U62" s="2"/>
      <c r="V62" s="14"/>
      <c r="W62" s="2"/>
      <c r="X62" s="2"/>
      <c r="Y62" s="14"/>
      <c r="Z62" s="2"/>
      <c r="AA62" s="2"/>
      <c r="AB62" s="14"/>
      <c r="AC62" s="2"/>
      <c r="AD62" s="2"/>
      <c r="AE62" s="14"/>
    </row>
    <row r="63" spans="1:34" ht="12">
      <c r="A63" s="15" t="s">
        <v>62</v>
      </c>
      <c r="B63" s="2">
        <f>SUM(B55:B61)</f>
        <v>1022623</v>
      </c>
      <c r="C63" s="2">
        <f>SUM(C56:C61)</f>
        <v>134384</v>
      </c>
      <c r="D63" s="14">
        <f>SUM(D55:D61)</f>
        <v>916711</v>
      </c>
      <c r="E63" s="2">
        <f>SUM(E55:E61)</f>
        <v>111171</v>
      </c>
      <c r="F63" s="2">
        <f>SUM(F56:F61)</f>
        <v>21428</v>
      </c>
      <c r="G63" s="14">
        <f>SUM(G55:G61)</f>
        <v>67848</v>
      </c>
      <c r="H63" s="2">
        <f>SUM(H56:H61)</f>
        <v>5716</v>
      </c>
      <c r="I63" s="2">
        <f>SUM(I56:I61)</f>
        <v>11987</v>
      </c>
      <c r="J63" s="6">
        <f>SUM(J56:J61)</f>
        <v>5685</v>
      </c>
      <c r="K63" s="2">
        <f>SUM(K55:K61)</f>
        <v>858204</v>
      </c>
      <c r="L63" s="2">
        <f>SUM(L56:L61)</f>
        <v>105492</v>
      </c>
      <c r="M63" s="14">
        <f>SUM(M55:M61)</f>
        <v>826071</v>
      </c>
      <c r="N63" s="2">
        <f>SUM(N55:N61)</f>
        <v>287184</v>
      </c>
      <c r="O63" s="2">
        <f>SUM(O56:O61)</f>
        <v>17155</v>
      </c>
      <c r="P63" s="14">
        <f>SUM(P55:P61)</f>
        <v>278335</v>
      </c>
      <c r="Q63" s="2">
        <f>SUM(Q55:Q61)</f>
        <v>271040</v>
      </c>
      <c r="R63" s="2">
        <f>SUM(R56:R61)</f>
        <v>19499</v>
      </c>
      <c r="S63" s="14">
        <f>SUM(S55:S61)</f>
        <v>258292</v>
      </c>
      <c r="T63" s="2">
        <f>SUM(T55:T61)</f>
        <v>90277</v>
      </c>
      <c r="U63" s="2">
        <f>SUM(U56:U61)</f>
        <v>8721</v>
      </c>
      <c r="V63" s="14">
        <f>SUM(V55:V61)</f>
        <v>106050</v>
      </c>
      <c r="W63" s="2">
        <f>SUM(W55:W61)</f>
        <v>199758</v>
      </c>
      <c r="X63" s="2">
        <f>SUM(X56:X61)</f>
        <v>57507</v>
      </c>
      <c r="Y63" s="14">
        <f>SUM(Y55:Y61)</f>
        <v>170549</v>
      </c>
      <c r="Z63" s="2">
        <f>SUM(Z55:Z61)</f>
        <v>153858</v>
      </c>
      <c r="AA63" s="2">
        <f>SUM(AA56:AA61)</f>
        <v>57313</v>
      </c>
      <c r="AB63" s="14">
        <f>SUM(AB55:AB61)</f>
        <v>133219</v>
      </c>
      <c r="AC63" s="2">
        <f>SUM(AC55:AC61)</f>
        <v>90515</v>
      </c>
      <c r="AD63" s="2">
        <f>SUM(AD56:AD61)</f>
        <v>36895</v>
      </c>
      <c r="AE63" s="14">
        <f>SUM(AE55:AE61)</f>
        <v>77539</v>
      </c>
      <c r="AF63" s="2"/>
      <c r="AG63" s="2"/>
      <c r="AH63" s="2"/>
    </row>
    <row r="64" spans="1:31" ht="12">
      <c r="A64" s="10"/>
      <c r="B64" s="2"/>
      <c r="C64" s="2"/>
      <c r="D64" s="14"/>
      <c r="E64" s="2"/>
      <c r="F64" s="2"/>
      <c r="G64" s="14"/>
      <c r="H64" s="8"/>
      <c r="I64" s="8"/>
      <c r="J64" s="6"/>
      <c r="K64" s="2"/>
      <c r="L64" s="2"/>
      <c r="M64" s="14"/>
      <c r="N64" s="2"/>
      <c r="O64" s="2"/>
      <c r="P64" s="14"/>
      <c r="Q64" s="2"/>
      <c r="R64" s="2"/>
      <c r="S64" s="14"/>
      <c r="T64" s="2"/>
      <c r="U64" s="2"/>
      <c r="V64" s="14"/>
      <c r="W64" s="2"/>
      <c r="X64" s="2"/>
      <c r="Y64" s="14"/>
      <c r="Z64" s="2"/>
      <c r="AA64" s="2"/>
      <c r="AB64" s="14"/>
      <c r="AC64" s="2"/>
      <c r="AD64" s="2"/>
      <c r="AE64" s="14"/>
    </row>
    <row r="65" spans="1:31" ht="12">
      <c r="A65" s="15" t="s">
        <v>63</v>
      </c>
      <c r="B65" s="2">
        <v>7098</v>
      </c>
      <c r="C65" s="2">
        <v>11425</v>
      </c>
      <c r="D65" s="14">
        <v>5823</v>
      </c>
      <c r="E65" s="2">
        <v>2826</v>
      </c>
      <c r="F65" s="2">
        <v>4905</v>
      </c>
      <c r="G65" s="14">
        <v>2428</v>
      </c>
      <c r="H65" s="8">
        <v>1733</v>
      </c>
      <c r="I65" s="8">
        <v>1961</v>
      </c>
      <c r="J65" s="6">
        <v>1501</v>
      </c>
      <c r="K65" s="2">
        <v>2942</v>
      </c>
      <c r="L65" s="2">
        <v>4648</v>
      </c>
      <c r="M65" s="14">
        <v>2413</v>
      </c>
      <c r="N65" s="2">
        <v>1407</v>
      </c>
      <c r="O65" s="2">
        <v>2574</v>
      </c>
      <c r="P65" s="14">
        <v>1289</v>
      </c>
      <c r="Q65" s="2">
        <v>448</v>
      </c>
      <c r="R65" s="2">
        <v>383</v>
      </c>
      <c r="S65" s="14">
        <v>193</v>
      </c>
      <c r="T65" s="2">
        <v>182</v>
      </c>
      <c r="U65" s="2">
        <v>346</v>
      </c>
      <c r="V65" s="14">
        <v>168</v>
      </c>
      <c r="W65" s="2">
        <v>1027</v>
      </c>
      <c r="X65" s="2">
        <v>1412</v>
      </c>
      <c r="Y65" s="14">
        <v>778</v>
      </c>
      <c r="Z65" s="2">
        <v>1004</v>
      </c>
      <c r="AA65" s="2">
        <v>1334</v>
      </c>
      <c r="AB65" s="14">
        <v>738</v>
      </c>
      <c r="AC65" s="2">
        <v>742</v>
      </c>
      <c r="AD65" s="2">
        <v>1014</v>
      </c>
      <c r="AE65" s="14">
        <v>598</v>
      </c>
    </row>
    <row r="66" spans="1:31" ht="12">
      <c r="A66" s="15" t="s">
        <v>64</v>
      </c>
      <c r="B66" s="2">
        <v>26379</v>
      </c>
      <c r="C66" s="2">
        <v>45275</v>
      </c>
      <c r="D66" s="14">
        <v>30169</v>
      </c>
      <c r="E66" s="2">
        <v>14279</v>
      </c>
      <c r="F66" s="2">
        <v>30367</v>
      </c>
      <c r="G66" s="14">
        <v>15825</v>
      </c>
      <c r="H66" s="8">
        <v>5148</v>
      </c>
      <c r="I66" s="8">
        <v>11672</v>
      </c>
      <c r="J66" s="6">
        <v>5678</v>
      </c>
      <c r="K66" s="2">
        <v>8360</v>
      </c>
      <c r="L66" s="2">
        <v>4195</v>
      </c>
      <c r="M66" s="14">
        <v>7911</v>
      </c>
      <c r="N66" s="2">
        <v>4616</v>
      </c>
      <c r="O66" s="2">
        <v>9262</v>
      </c>
      <c r="P66" s="14">
        <v>4640</v>
      </c>
      <c r="Q66" s="2">
        <v>1505</v>
      </c>
      <c r="R66" s="2">
        <v>3553</v>
      </c>
      <c r="S66" s="14">
        <v>1803</v>
      </c>
      <c r="T66" s="2">
        <v>1512</v>
      </c>
      <c r="U66" s="2">
        <v>3579</v>
      </c>
      <c r="V66" s="14">
        <v>1804</v>
      </c>
      <c r="W66" s="2">
        <v>1495</v>
      </c>
      <c r="X66" s="2">
        <v>-11275</v>
      </c>
      <c r="Y66" s="14">
        <v>107</v>
      </c>
      <c r="Z66" s="2">
        <v>-744</v>
      </c>
      <c r="AA66" s="2">
        <v>-10835</v>
      </c>
      <c r="AB66" s="14">
        <v>95</v>
      </c>
      <c r="AC66" s="2">
        <v>-751</v>
      </c>
      <c r="AD66" s="2">
        <v>-11084</v>
      </c>
      <c r="AE66" s="14">
        <v>109</v>
      </c>
    </row>
    <row r="67" spans="1:31" ht="12">
      <c r="A67" s="15" t="s">
        <v>65</v>
      </c>
      <c r="B67" s="2">
        <v>18241</v>
      </c>
      <c r="C67" s="2">
        <v>35903</v>
      </c>
      <c r="D67" s="14">
        <v>17630</v>
      </c>
      <c r="E67" s="2">
        <v>9915</v>
      </c>
      <c r="F67" s="2">
        <v>20585</v>
      </c>
      <c r="G67" s="14">
        <v>9027</v>
      </c>
      <c r="H67" s="8">
        <v>4962</v>
      </c>
      <c r="I67" s="8">
        <v>8652</v>
      </c>
      <c r="J67" s="6">
        <v>3898</v>
      </c>
      <c r="K67" s="2">
        <v>3264</v>
      </c>
      <c r="L67" s="2">
        <v>8506</v>
      </c>
      <c r="M67" s="14">
        <v>4718</v>
      </c>
      <c r="N67" s="2">
        <v>2948</v>
      </c>
      <c r="O67" s="2">
        <v>5335</v>
      </c>
      <c r="P67" s="14">
        <v>2796</v>
      </c>
      <c r="Q67" s="2">
        <v>838</v>
      </c>
      <c r="R67" s="2">
        <v>1458</v>
      </c>
      <c r="S67" s="14">
        <v>746</v>
      </c>
      <c r="T67" s="2">
        <v>1566</v>
      </c>
      <c r="U67" s="2">
        <v>3066</v>
      </c>
      <c r="V67" s="14">
        <v>1439</v>
      </c>
      <c r="W67" s="2">
        <v>-1820</v>
      </c>
      <c r="X67" s="2">
        <v>-858</v>
      </c>
      <c r="Y67" s="14">
        <v>54</v>
      </c>
      <c r="Z67" s="2">
        <v>-4500</v>
      </c>
      <c r="AA67" s="2">
        <v>-403</v>
      </c>
      <c r="AB67" s="14">
        <v>14</v>
      </c>
      <c r="AC67" s="2">
        <v>-3394</v>
      </c>
      <c r="AD67" s="2">
        <v>-63</v>
      </c>
      <c r="AE67" s="14">
        <v>40</v>
      </c>
    </row>
    <row r="68" spans="1:31" ht="12">
      <c r="A68" s="15" t="s">
        <v>66</v>
      </c>
      <c r="B68" s="2">
        <v>92038</v>
      </c>
      <c r="C68" s="2">
        <v>191244</v>
      </c>
      <c r="D68" s="14">
        <v>103260</v>
      </c>
      <c r="E68" s="2">
        <v>52207</v>
      </c>
      <c r="F68" s="2">
        <v>115044</v>
      </c>
      <c r="G68" s="14">
        <v>53548</v>
      </c>
      <c r="H68" s="8">
        <v>10812</v>
      </c>
      <c r="I68" s="8">
        <v>20311</v>
      </c>
      <c r="J68" s="6">
        <v>9744</v>
      </c>
      <c r="K68" s="2">
        <v>26758</v>
      </c>
      <c r="L68" s="2">
        <v>79187</v>
      </c>
      <c r="M68" s="14">
        <v>42288</v>
      </c>
      <c r="N68" s="2">
        <v>8593</v>
      </c>
      <c r="O68" s="2">
        <v>17017</v>
      </c>
      <c r="P68" s="14">
        <v>8340</v>
      </c>
      <c r="Q68" s="2">
        <v>4718</v>
      </c>
      <c r="R68" s="2">
        <v>8701</v>
      </c>
      <c r="S68" s="14">
        <v>4378</v>
      </c>
      <c r="T68" s="2">
        <v>671</v>
      </c>
      <c r="U68" s="2">
        <v>3202</v>
      </c>
      <c r="V68" s="14">
        <v>1587</v>
      </c>
      <c r="W68" s="2">
        <v>12362</v>
      </c>
      <c r="X68" s="2">
        <v>50191</v>
      </c>
      <c r="Y68" s="14">
        <v>25077</v>
      </c>
      <c r="Z68" s="2">
        <v>12609</v>
      </c>
      <c r="AA68" s="2">
        <v>48077</v>
      </c>
      <c r="AB68" s="14">
        <v>25114</v>
      </c>
      <c r="AC68" s="2">
        <v>9428</v>
      </c>
      <c r="AD68" s="2">
        <v>34385</v>
      </c>
      <c r="AE68" s="14">
        <v>17984</v>
      </c>
    </row>
    <row r="69" spans="1:31" ht="12">
      <c r="A69" s="15" t="s">
        <v>67</v>
      </c>
      <c r="B69" s="2">
        <v>386498</v>
      </c>
      <c r="C69" s="2">
        <v>671051</v>
      </c>
      <c r="D69" s="14">
        <v>360234</v>
      </c>
      <c r="E69" s="2">
        <v>308728</v>
      </c>
      <c r="F69" s="2">
        <v>518317</v>
      </c>
      <c r="G69" s="14">
        <v>279636</v>
      </c>
      <c r="H69" s="8">
        <v>29628</v>
      </c>
      <c r="I69" s="8">
        <v>51548</v>
      </c>
      <c r="J69" s="6">
        <v>29473</v>
      </c>
      <c r="K69" s="2">
        <v>57418</v>
      </c>
      <c r="L69" s="2">
        <v>106968</v>
      </c>
      <c r="M69" s="14">
        <v>60479</v>
      </c>
      <c r="N69" s="2">
        <v>39671</v>
      </c>
      <c r="O69" s="2">
        <v>72961</v>
      </c>
      <c r="P69" s="14">
        <v>41158</v>
      </c>
      <c r="Q69" s="2">
        <v>16711</v>
      </c>
      <c r="R69" s="2">
        <v>32921</v>
      </c>
      <c r="S69" s="14">
        <v>16946</v>
      </c>
      <c r="T69" s="2">
        <v>1964</v>
      </c>
      <c r="U69" s="2">
        <v>5506</v>
      </c>
      <c r="V69" s="14">
        <v>3553</v>
      </c>
      <c r="W69" s="2">
        <v>-152</v>
      </c>
      <c r="X69" s="2">
        <v>2652</v>
      </c>
      <c r="Y69" s="14">
        <v>2031</v>
      </c>
      <c r="Z69" s="2">
        <v>165</v>
      </c>
      <c r="AA69" s="2">
        <v>1694</v>
      </c>
      <c r="AB69" s="14">
        <v>909</v>
      </c>
      <c r="AC69" s="2">
        <v>165</v>
      </c>
      <c r="AD69" s="2">
        <v>1694</v>
      </c>
      <c r="AE69" s="14">
        <v>909</v>
      </c>
    </row>
    <row r="70" spans="1:31" ht="12">
      <c r="A70" s="15" t="s">
        <v>68</v>
      </c>
      <c r="B70" s="2">
        <v>5905</v>
      </c>
      <c r="C70" s="2">
        <v>15381</v>
      </c>
      <c r="D70" s="14">
        <v>6089</v>
      </c>
      <c r="E70" s="2">
        <v>615</v>
      </c>
      <c r="F70" s="2">
        <v>2135</v>
      </c>
      <c r="G70" s="14">
        <v>728</v>
      </c>
      <c r="H70" s="8">
        <v>3428</v>
      </c>
      <c r="I70" s="8">
        <v>6591</v>
      </c>
      <c r="J70" s="6">
        <v>2727</v>
      </c>
      <c r="K70" s="2">
        <v>3638</v>
      </c>
      <c r="L70" s="2">
        <v>7570</v>
      </c>
      <c r="M70" s="14">
        <v>3532</v>
      </c>
      <c r="N70" s="2">
        <v>2700</v>
      </c>
      <c r="O70" s="2">
        <v>5611</v>
      </c>
      <c r="P70" s="14">
        <v>2772</v>
      </c>
      <c r="Q70" s="2">
        <v>157</v>
      </c>
      <c r="R70" s="2">
        <v>358</v>
      </c>
      <c r="S70" s="14">
        <v>185</v>
      </c>
      <c r="T70" s="2">
        <v>316</v>
      </c>
      <c r="U70" s="2">
        <v>858</v>
      </c>
      <c r="V70" s="14">
        <v>458</v>
      </c>
      <c r="W70" s="2">
        <v>479</v>
      </c>
      <c r="X70" s="2">
        <v>575</v>
      </c>
      <c r="Y70" s="14">
        <v>173</v>
      </c>
      <c r="Z70" s="2">
        <v>457</v>
      </c>
      <c r="AA70" s="2">
        <v>657</v>
      </c>
      <c r="AB70" s="14">
        <v>185</v>
      </c>
      <c r="AC70" s="2">
        <v>110</v>
      </c>
      <c r="AD70" s="2">
        <v>105</v>
      </c>
      <c r="AE70" s="14">
        <v>24</v>
      </c>
    </row>
    <row r="71" spans="1:31" ht="12">
      <c r="A71" s="15" t="s">
        <v>69</v>
      </c>
      <c r="B71" s="2">
        <v>20436</v>
      </c>
      <c r="C71" s="2">
        <v>43253</v>
      </c>
      <c r="D71" s="14">
        <v>22900</v>
      </c>
      <c r="E71" s="2">
        <v>7504</v>
      </c>
      <c r="F71" s="2">
        <v>21073</v>
      </c>
      <c r="G71" s="14">
        <v>10875</v>
      </c>
      <c r="H71" s="8">
        <v>5800</v>
      </c>
      <c r="I71" s="8">
        <v>3506</v>
      </c>
      <c r="J71" s="6">
        <v>1484</v>
      </c>
      <c r="K71" s="2">
        <v>9494</v>
      </c>
      <c r="L71" s="2">
        <v>17054</v>
      </c>
      <c r="M71" s="14">
        <v>9793</v>
      </c>
      <c r="N71" s="2">
        <v>7191</v>
      </c>
      <c r="O71" s="2">
        <v>12984</v>
      </c>
      <c r="P71" s="14">
        <v>7325</v>
      </c>
      <c r="Q71" s="2">
        <v>692</v>
      </c>
      <c r="R71" s="2">
        <v>1156</v>
      </c>
      <c r="S71" s="14">
        <v>671</v>
      </c>
      <c r="T71" s="2">
        <v>262</v>
      </c>
      <c r="U71" s="2">
        <v>783</v>
      </c>
      <c r="V71" s="14">
        <v>386</v>
      </c>
      <c r="W71" s="2">
        <v>1327</v>
      </c>
      <c r="X71" s="2">
        <v>2437</v>
      </c>
      <c r="Y71" s="14">
        <v>1225</v>
      </c>
      <c r="Z71" s="2">
        <v>1327</v>
      </c>
      <c r="AA71" s="2">
        <v>1952</v>
      </c>
      <c r="AB71" s="14">
        <v>1223</v>
      </c>
      <c r="AC71" s="2">
        <v>1127</v>
      </c>
      <c r="AD71" s="2">
        <v>1925</v>
      </c>
      <c r="AE71" s="14">
        <v>1123</v>
      </c>
    </row>
    <row r="72" spans="1:31" ht="12">
      <c r="A72" s="15" t="s">
        <v>70</v>
      </c>
      <c r="B72" s="2">
        <v>21227</v>
      </c>
      <c r="C72" s="2">
        <v>40049</v>
      </c>
      <c r="D72" s="14">
        <v>18939</v>
      </c>
      <c r="E72" s="2">
        <v>11186</v>
      </c>
      <c r="F72" s="2">
        <v>17895</v>
      </c>
      <c r="G72" s="14">
        <v>8919</v>
      </c>
      <c r="H72" s="8">
        <v>2546</v>
      </c>
      <c r="I72" s="8">
        <v>5552</v>
      </c>
      <c r="J72" s="6">
        <v>1907</v>
      </c>
      <c r="K72" s="2">
        <v>9206</v>
      </c>
      <c r="L72" s="2">
        <v>19265</v>
      </c>
      <c r="M72" s="14">
        <v>9266</v>
      </c>
      <c r="N72" s="2">
        <v>5744</v>
      </c>
      <c r="O72" s="2">
        <v>11248</v>
      </c>
      <c r="P72" s="14">
        <v>5729</v>
      </c>
      <c r="Q72" s="2">
        <v>1046</v>
      </c>
      <c r="R72" s="2">
        <v>3676</v>
      </c>
      <c r="S72" s="14">
        <v>1137</v>
      </c>
      <c r="T72" s="2">
        <v>842</v>
      </c>
      <c r="U72" s="2">
        <v>2304</v>
      </c>
      <c r="V72" s="14">
        <v>1287</v>
      </c>
      <c r="W72" s="2">
        <v>2999</v>
      </c>
      <c r="X72" s="2">
        <v>3804</v>
      </c>
      <c r="Y72" s="14">
        <v>2188</v>
      </c>
      <c r="Z72" s="2">
        <v>2110</v>
      </c>
      <c r="AA72" s="2">
        <v>2626</v>
      </c>
      <c r="AB72" s="14">
        <v>1350</v>
      </c>
      <c r="AC72" s="2">
        <v>2181</v>
      </c>
      <c r="AD72" s="2">
        <v>2715</v>
      </c>
      <c r="AE72" s="14">
        <v>1450</v>
      </c>
    </row>
    <row r="73" spans="1:31" ht="12">
      <c r="A73" s="15" t="s">
        <v>71</v>
      </c>
      <c r="B73" s="2">
        <v>15100</v>
      </c>
      <c r="C73" s="2">
        <v>25714</v>
      </c>
      <c r="D73" s="14">
        <v>14243</v>
      </c>
      <c r="E73" s="2">
        <v>7403</v>
      </c>
      <c r="F73" s="2">
        <v>14319</v>
      </c>
      <c r="G73" s="14">
        <v>8508</v>
      </c>
      <c r="H73" s="8">
        <v>1879</v>
      </c>
      <c r="I73" s="8">
        <v>3380</v>
      </c>
      <c r="J73" s="6">
        <v>1769</v>
      </c>
      <c r="K73" s="2">
        <v>5851</v>
      </c>
      <c r="L73" s="2">
        <v>8627</v>
      </c>
      <c r="M73" s="14">
        <v>4804</v>
      </c>
      <c r="N73" s="2">
        <v>2831</v>
      </c>
      <c r="O73" s="2">
        <v>4337</v>
      </c>
      <c r="P73" s="14">
        <v>2493</v>
      </c>
      <c r="Q73" s="2">
        <v>649</v>
      </c>
      <c r="R73" s="2">
        <v>1268</v>
      </c>
      <c r="S73" s="14">
        <v>710</v>
      </c>
      <c r="T73" s="2">
        <v>610</v>
      </c>
      <c r="U73" s="2">
        <v>1810</v>
      </c>
      <c r="V73" s="14">
        <v>610</v>
      </c>
      <c r="W73" s="2">
        <v>1944</v>
      </c>
      <c r="X73" s="2">
        <v>1732</v>
      </c>
      <c r="Y73" s="14">
        <v>877</v>
      </c>
      <c r="Z73" s="2">
        <v>1938</v>
      </c>
      <c r="AA73" s="2">
        <v>1692</v>
      </c>
      <c r="AB73" s="14">
        <v>860</v>
      </c>
      <c r="AC73" s="2">
        <v>1859</v>
      </c>
      <c r="AD73" s="2">
        <v>1623</v>
      </c>
      <c r="AE73" s="14">
        <v>805</v>
      </c>
    </row>
    <row r="74" spans="1:31" ht="12">
      <c r="A74" s="15" t="s">
        <v>72</v>
      </c>
      <c r="B74" s="2">
        <v>3610</v>
      </c>
      <c r="C74" s="2">
        <v>7499</v>
      </c>
      <c r="D74" s="14">
        <v>3621</v>
      </c>
      <c r="E74" s="2">
        <v>626</v>
      </c>
      <c r="F74" s="2">
        <v>1443</v>
      </c>
      <c r="G74" s="14">
        <v>747</v>
      </c>
      <c r="H74" s="8">
        <v>330</v>
      </c>
      <c r="I74" s="8">
        <v>714</v>
      </c>
      <c r="J74" s="6">
        <v>329</v>
      </c>
      <c r="K74" s="2">
        <v>2952</v>
      </c>
      <c r="L74" s="2">
        <v>5355</v>
      </c>
      <c r="M74" s="14">
        <v>2776</v>
      </c>
      <c r="N74" s="2">
        <v>2124</v>
      </c>
      <c r="O74" s="2">
        <v>3824</v>
      </c>
      <c r="P74" s="14">
        <v>2038</v>
      </c>
      <c r="Q74" s="2">
        <v>150</v>
      </c>
      <c r="R74" s="2">
        <v>349</v>
      </c>
      <c r="S74" s="14">
        <v>180</v>
      </c>
      <c r="T74" s="4" t="s">
        <v>73</v>
      </c>
      <c r="U74" s="2">
        <v>1</v>
      </c>
      <c r="V74" s="14"/>
      <c r="W74" s="2">
        <v>725</v>
      </c>
      <c r="X74" s="2">
        <v>1149</v>
      </c>
      <c r="Y74" s="14">
        <v>613</v>
      </c>
      <c r="Z74" s="2">
        <v>712</v>
      </c>
      <c r="AA74" s="2">
        <v>1083</v>
      </c>
      <c r="AB74" s="14">
        <v>620</v>
      </c>
      <c r="AC74" s="2">
        <v>605</v>
      </c>
      <c r="AD74" s="2">
        <v>920</v>
      </c>
      <c r="AE74" s="14">
        <v>558</v>
      </c>
    </row>
    <row r="75" spans="1:31" ht="12">
      <c r="A75" s="15" t="s">
        <v>74</v>
      </c>
      <c r="B75" s="2">
        <v>29945</v>
      </c>
      <c r="C75" s="2">
        <v>55962</v>
      </c>
      <c r="D75" s="14">
        <v>28441</v>
      </c>
      <c r="E75" s="2">
        <v>9941</v>
      </c>
      <c r="F75" s="2">
        <v>19048</v>
      </c>
      <c r="G75" s="14">
        <v>9777</v>
      </c>
      <c r="H75" s="8">
        <v>2308</v>
      </c>
      <c r="I75" s="8">
        <v>4567</v>
      </c>
      <c r="J75" s="6">
        <v>2285</v>
      </c>
      <c r="K75" s="2">
        <v>17712</v>
      </c>
      <c r="L75" s="2">
        <v>32673</v>
      </c>
      <c r="M75" s="14">
        <v>16392</v>
      </c>
      <c r="N75" s="2">
        <v>11629</v>
      </c>
      <c r="O75" s="2">
        <v>20343</v>
      </c>
      <c r="P75" s="14">
        <v>10380</v>
      </c>
      <c r="Q75" s="2">
        <v>723</v>
      </c>
      <c r="R75" s="2">
        <v>1779</v>
      </c>
      <c r="S75" s="14">
        <v>726</v>
      </c>
      <c r="T75" s="2">
        <v>107</v>
      </c>
      <c r="U75" s="2">
        <v>247</v>
      </c>
      <c r="V75" s="14">
        <v>129</v>
      </c>
      <c r="W75" s="2">
        <v>5699</v>
      </c>
      <c r="X75" s="2">
        <v>11179</v>
      </c>
      <c r="Y75" s="14">
        <v>5335</v>
      </c>
      <c r="Z75" s="2">
        <v>5753</v>
      </c>
      <c r="AA75" s="2">
        <v>11260</v>
      </c>
      <c r="AB75" s="14">
        <v>5387</v>
      </c>
      <c r="AC75" s="2">
        <v>3555</v>
      </c>
      <c r="AD75" s="2">
        <v>6825</v>
      </c>
      <c r="AE75" s="14">
        <v>3357</v>
      </c>
    </row>
    <row r="76" spans="1:31" ht="12">
      <c r="A76" s="10"/>
      <c r="B76" s="2"/>
      <c r="C76" s="2"/>
      <c r="D76" s="14"/>
      <c r="E76" s="2"/>
      <c r="F76" s="2"/>
      <c r="G76" s="14"/>
      <c r="H76" s="8"/>
      <c r="I76" s="8"/>
      <c r="J76" s="6"/>
      <c r="K76" s="2"/>
      <c r="L76" s="2"/>
      <c r="M76" s="14"/>
      <c r="N76" s="2"/>
      <c r="O76" s="2"/>
      <c r="P76" s="14"/>
      <c r="Q76" s="2"/>
      <c r="R76" s="2"/>
      <c r="S76" s="14"/>
      <c r="T76" s="2"/>
      <c r="U76" s="2"/>
      <c r="V76" s="14"/>
      <c r="W76" s="2"/>
      <c r="X76" s="2"/>
      <c r="Y76" s="14"/>
      <c r="Z76" s="2"/>
      <c r="AA76" s="2"/>
      <c r="AB76" s="14"/>
      <c r="AC76" s="2"/>
      <c r="AD76" s="2"/>
      <c r="AE76" s="14"/>
    </row>
    <row r="77" spans="1:34" ht="12">
      <c r="A77" s="15" t="s">
        <v>75</v>
      </c>
      <c r="B77" s="2">
        <f aca="true" t="shared" si="9" ref="B77:N77">SUM(B65:B75)</f>
        <v>626477</v>
      </c>
      <c r="C77" s="2">
        <f t="shared" si="9"/>
        <v>1142756</v>
      </c>
      <c r="D77" s="14">
        <f t="shared" si="9"/>
        <v>611349</v>
      </c>
      <c r="E77" s="2">
        <f t="shared" si="9"/>
        <v>425230</v>
      </c>
      <c r="F77" s="2">
        <f t="shared" si="9"/>
        <v>765131</v>
      </c>
      <c r="G77" s="14">
        <f t="shared" si="9"/>
        <v>400018</v>
      </c>
      <c r="H77" s="8">
        <f t="shared" si="9"/>
        <v>68574</v>
      </c>
      <c r="I77" s="8">
        <f t="shared" si="9"/>
        <v>118454</v>
      </c>
      <c r="J77" s="6">
        <f t="shared" si="9"/>
        <v>60795</v>
      </c>
      <c r="K77" s="2">
        <f t="shared" si="9"/>
        <v>147595</v>
      </c>
      <c r="L77" s="2">
        <f t="shared" si="9"/>
        <v>294048</v>
      </c>
      <c r="M77" s="14">
        <f t="shared" si="9"/>
        <v>164372</v>
      </c>
      <c r="N77" s="2">
        <f t="shared" si="9"/>
        <v>89454</v>
      </c>
      <c r="O77" s="2">
        <f aca="true" t="shared" si="10" ref="O77:X77">SUM(O65:O75)</f>
        <v>165496</v>
      </c>
      <c r="P77" s="14">
        <f t="shared" si="10"/>
        <v>88960</v>
      </c>
      <c r="Q77" s="2">
        <f t="shared" si="10"/>
        <v>27637</v>
      </c>
      <c r="R77" s="2">
        <f t="shared" si="10"/>
        <v>55602</v>
      </c>
      <c r="S77" s="14">
        <f t="shared" si="10"/>
        <v>27675</v>
      </c>
      <c r="T77" s="2">
        <f t="shared" si="10"/>
        <v>8032</v>
      </c>
      <c r="U77" s="2">
        <f t="shared" si="10"/>
        <v>21702</v>
      </c>
      <c r="V77" s="14">
        <f t="shared" si="10"/>
        <v>11421</v>
      </c>
      <c r="W77" s="2">
        <f t="shared" si="10"/>
        <v>26085</v>
      </c>
      <c r="X77" s="2">
        <f t="shared" si="10"/>
        <v>62998</v>
      </c>
      <c r="Y77" s="14">
        <f aca="true" t="shared" si="11" ref="Y77:AE77">SUM(Y65:Y75)</f>
        <v>38458</v>
      </c>
      <c r="Z77" s="2">
        <f t="shared" si="11"/>
        <v>20831</v>
      </c>
      <c r="AA77" s="2">
        <f t="shared" si="11"/>
        <v>59137</v>
      </c>
      <c r="AB77" s="14">
        <f t="shared" si="11"/>
        <v>36495</v>
      </c>
      <c r="AC77" s="2">
        <f t="shared" si="11"/>
        <v>15627</v>
      </c>
      <c r="AD77" s="2">
        <f t="shared" si="11"/>
        <v>40059</v>
      </c>
      <c r="AE77" s="14">
        <f t="shared" si="11"/>
        <v>26957</v>
      </c>
      <c r="AF77" s="2"/>
      <c r="AG77" s="2"/>
      <c r="AH77" s="2"/>
    </row>
    <row r="78" spans="1:31" ht="12">
      <c r="A78" s="10"/>
      <c r="B78" s="2"/>
      <c r="C78" s="2"/>
      <c r="D78" s="14"/>
      <c r="E78" s="2"/>
      <c r="F78" s="2"/>
      <c r="G78" s="14"/>
      <c r="H78" s="8"/>
      <c r="I78" s="8"/>
      <c r="J78" s="6"/>
      <c r="K78" s="2"/>
      <c r="L78" s="2"/>
      <c r="M78" s="14"/>
      <c r="N78" s="2"/>
      <c r="O78" s="2"/>
      <c r="P78" s="14"/>
      <c r="Q78" s="2"/>
      <c r="R78" s="2"/>
      <c r="S78" s="14"/>
      <c r="T78" s="2"/>
      <c r="U78" s="2"/>
      <c r="V78" s="14"/>
      <c r="W78" s="2"/>
      <c r="X78" s="2"/>
      <c r="Y78" s="14"/>
      <c r="Z78" s="2"/>
      <c r="AA78" s="2"/>
      <c r="AB78" s="14"/>
      <c r="AC78" s="2"/>
      <c r="AD78" s="2"/>
      <c r="AE78" s="14"/>
    </row>
    <row r="79" spans="1:31" ht="12">
      <c r="A79" s="15" t="s">
        <v>76</v>
      </c>
      <c r="B79" s="2">
        <v>14996</v>
      </c>
      <c r="C79" s="2">
        <v>58115</v>
      </c>
      <c r="D79" s="14">
        <v>32233</v>
      </c>
      <c r="E79" s="2">
        <v>11320</v>
      </c>
      <c r="F79" s="2">
        <v>25330</v>
      </c>
      <c r="G79" s="14">
        <v>14158</v>
      </c>
      <c r="H79" s="8">
        <v>3687</v>
      </c>
      <c r="I79" s="8">
        <v>8317</v>
      </c>
      <c r="J79" s="6">
        <v>4266</v>
      </c>
      <c r="K79" s="2">
        <v>1276</v>
      </c>
      <c r="L79" s="2">
        <v>29541</v>
      </c>
      <c r="M79" s="14">
        <v>16731</v>
      </c>
      <c r="N79" s="2">
        <v>3022</v>
      </c>
      <c r="O79" s="2">
        <v>6114</v>
      </c>
      <c r="P79" s="14">
        <v>2920</v>
      </c>
      <c r="Q79" s="2">
        <v>1638</v>
      </c>
      <c r="R79" s="2">
        <v>3624</v>
      </c>
      <c r="S79" s="14">
        <v>2086</v>
      </c>
      <c r="T79" s="2">
        <v>512</v>
      </c>
      <c r="U79" s="2">
        <v>2067</v>
      </c>
      <c r="V79" s="14">
        <v>1311</v>
      </c>
      <c r="W79" s="2">
        <v>-3293</v>
      </c>
      <c r="X79" s="2">
        <v>19666</v>
      </c>
      <c r="Y79" s="14">
        <v>10793</v>
      </c>
      <c r="Z79" s="2">
        <v>-3181</v>
      </c>
      <c r="AA79" s="2">
        <v>17730</v>
      </c>
      <c r="AB79" s="14">
        <v>10194</v>
      </c>
      <c r="AC79" s="2">
        <v>-2290</v>
      </c>
      <c r="AD79" s="2">
        <v>12769</v>
      </c>
      <c r="AE79" s="14">
        <v>7340</v>
      </c>
    </row>
    <row r="80" spans="1:31" ht="12">
      <c r="A80" s="15" t="s">
        <v>77</v>
      </c>
      <c r="B80" s="2">
        <v>19793</v>
      </c>
      <c r="C80" s="2">
        <v>36398</v>
      </c>
      <c r="D80" s="14">
        <v>20862</v>
      </c>
      <c r="E80" s="2">
        <v>13215</v>
      </c>
      <c r="F80" s="2">
        <v>16357</v>
      </c>
      <c r="G80" s="14">
        <v>14185</v>
      </c>
      <c r="H80" s="8">
        <v>1863</v>
      </c>
      <c r="I80" s="8">
        <v>9106</v>
      </c>
      <c r="J80" s="6">
        <v>1734</v>
      </c>
      <c r="K80" s="2">
        <v>5406</v>
      </c>
      <c r="L80" s="2">
        <v>11249</v>
      </c>
      <c r="M80" s="14">
        <v>5612</v>
      </c>
      <c r="N80" s="2">
        <v>3409</v>
      </c>
      <c r="O80" s="2">
        <v>6886</v>
      </c>
      <c r="P80" s="14">
        <v>3387</v>
      </c>
      <c r="Q80" s="2">
        <v>1058</v>
      </c>
      <c r="R80" s="2">
        <v>1947</v>
      </c>
      <c r="S80" s="14">
        <v>901</v>
      </c>
      <c r="T80" s="2">
        <v>524</v>
      </c>
      <c r="U80" s="2">
        <v>1663</v>
      </c>
      <c r="V80" s="14">
        <v>710</v>
      </c>
      <c r="W80" s="2">
        <v>622</v>
      </c>
      <c r="X80" s="2">
        <v>972</v>
      </c>
      <c r="Y80" s="14">
        <v>668</v>
      </c>
      <c r="Z80" s="2">
        <v>551</v>
      </c>
      <c r="AA80" s="2">
        <v>1201</v>
      </c>
      <c r="AB80" s="14">
        <v>710</v>
      </c>
      <c r="AC80" s="2">
        <v>551</v>
      </c>
      <c r="AD80" s="2">
        <v>1101</v>
      </c>
      <c r="AE80" s="14">
        <v>710</v>
      </c>
    </row>
    <row r="81" spans="1:31" ht="12">
      <c r="A81" s="15" t="s">
        <v>78</v>
      </c>
      <c r="B81" s="2">
        <v>1274222</v>
      </c>
      <c r="C81" s="2">
        <v>2477731</v>
      </c>
      <c r="D81" s="14">
        <v>1270726</v>
      </c>
      <c r="E81" s="2">
        <v>905171</v>
      </c>
      <c r="F81" s="2">
        <v>1759272</v>
      </c>
      <c r="G81" s="14">
        <v>891057</v>
      </c>
      <c r="H81" s="8">
        <v>172835</v>
      </c>
      <c r="I81" s="8">
        <v>339194</v>
      </c>
      <c r="J81" s="6">
        <v>176584</v>
      </c>
      <c r="K81" s="2">
        <v>218568</v>
      </c>
      <c r="L81" s="2">
        <v>451635</v>
      </c>
      <c r="M81" s="14">
        <v>232718</v>
      </c>
      <c r="N81" s="2">
        <v>65080</v>
      </c>
      <c r="O81" s="2">
        <v>130064</v>
      </c>
      <c r="P81" s="14">
        <v>64350</v>
      </c>
      <c r="Q81" s="2">
        <v>54045</v>
      </c>
      <c r="R81" s="2">
        <v>103419</v>
      </c>
      <c r="S81" s="14">
        <v>51050</v>
      </c>
      <c r="T81" s="2">
        <v>13601</v>
      </c>
      <c r="U81" s="2">
        <v>33708</v>
      </c>
      <c r="V81" s="14">
        <v>16677</v>
      </c>
      <c r="W81" s="2">
        <v>93166</v>
      </c>
      <c r="X81" s="2">
        <v>195938</v>
      </c>
      <c r="Y81" s="14">
        <v>101044</v>
      </c>
      <c r="Z81" s="2">
        <v>93795</v>
      </c>
      <c r="AA81" s="2">
        <v>188898</v>
      </c>
      <c r="AB81" s="14">
        <v>98286</v>
      </c>
      <c r="AC81" s="2">
        <v>61454</v>
      </c>
      <c r="AD81" s="2">
        <v>117715</v>
      </c>
      <c r="AE81" s="14">
        <v>62163</v>
      </c>
    </row>
    <row r="82" spans="1:31" ht="12">
      <c r="A82" s="15" t="s">
        <v>79</v>
      </c>
      <c r="B82" s="2">
        <v>547773</v>
      </c>
      <c r="C82" s="2">
        <v>1055064</v>
      </c>
      <c r="D82" s="14">
        <v>515915</v>
      </c>
      <c r="E82" s="2">
        <v>299139</v>
      </c>
      <c r="F82" s="2">
        <v>528794</v>
      </c>
      <c r="G82" s="14">
        <v>261798</v>
      </c>
      <c r="H82" s="8">
        <v>202478</v>
      </c>
      <c r="I82" s="8">
        <v>402997</v>
      </c>
      <c r="J82" s="6">
        <v>198034</v>
      </c>
      <c r="K82" s="2">
        <v>52076</v>
      </c>
      <c r="L82" s="2">
        <v>117435</v>
      </c>
      <c r="M82" s="14">
        <v>58680</v>
      </c>
      <c r="N82" s="2">
        <v>25924</v>
      </c>
      <c r="O82" s="2">
        <v>51087</v>
      </c>
      <c r="P82" s="14">
        <v>24073</v>
      </c>
      <c r="Q82" s="2">
        <v>11111</v>
      </c>
      <c r="R82" s="2">
        <v>20729</v>
      </c>
      <c r="S82" s="14">
        <v>10748</v>
      </c>
      <c r="T82" s="2">
        <v>7011</v>
      </c>
      <c r="U82" s="2">
        <v>14522</v>
      </c>
      <c r="V82" s="14">
        <v>7152</v>
      </c>
      <c r="W82" s="2">
        <v>11640</v>
      </c>
      <c r="X82" s="2">
        <v>34215</v>
      </c>
      <c r="Y82" s="14">
        <v>17248</v>
      </c>
      <c r="Z82" s="2">
        <v>11069</v>
      </c>
      <c r="AA82" s="2">
        <v>29904</v>
      </c>
      <c r="AB82" s="14">
        <v>16845</v>
      </c>
      <c r="AC82" s="2">
        <v>9194</v>
      </c>
      <c r="AD82" s="2">
        <v>21853</v>
      </c>
      <c r="AE82" s="14">
        <v>11563</v>
      </c>
    </row>
    <row r="83" spans="1:31" ht="12">
      <c r="A83" s="15" t="s">
        <v>80</v>
      </c>
      <c r="B83" s="2">
        <v>19101</v>
      </c>
      <c r="C83" s="2">
        <v>38138</v>
      </c>
      <c r="D83" s="14">
        <v>19792</v>
      </c>
      <c r="E83" s="2">
        <v>12557</v>
      </c>
      <c r="F83" s="2">
        <v>26887</v>
      </c>
      <c r="G83" s="14">
        <v>14364</v>
      </c>
      <c r="H83" s="8">
        <v>2506</v>
      </c>
      <c r="I83" s="8">
        <v>4426</v>
      </c>
      <c r="J83" s="6">
        <v>2329</v>
      </c>
      <c r="K83" s="2">
        <v>3841</v>
      </c>
      <c r="L83" s="2">
        <v>8249</v>
      </c>
      <c r="M83" s="14">
        <v>4574</v>
      </c>
      <c r="N83" s="2">
        <v>2720</v>
      </c>
      <c r="O83" s="2">
        <v>5532</v>
      </c>
      <c r="P83" s="14">
        <v>2789</v>
      </c>
      <c r="Q83" s="2">
        <v>593</v>
      </c>
      <c r="R83" s="2">
        <v>1169</v>
      </c>
      <c r="S83" s="14">
        <v>648</v>
      </c>
      <c r="T83" s="2">
        <v>646</v>
      </c>
      <c r="U83" s="2">
        <v>1521</v>
      </c>
      <c r="V83" s="14">
        <v>571</v>
      </c>
      <c r="W83" s="2">
        <v>605</v>
      </c>
      <c r="X83" s="2">
        <v>979</v>
      </c>
      <c r="Y83" s="14">
        <v>1056</v>
      </c>
      <c r="Z83" s="2">
        <v>687</v>
      </c>
      <c r="AA83" s="2">
        <v>2742</v>
      </c>
      <c r="AB83" s="14">
        <v>1126</v>
      </c>
      <c r="AC83" s="2">
        <v>448</v>
      </c>
      <c r="AD83" s="2">
        <v>1909</v>
      </c>
      <c r="AE83" s="14">
        <v>622</v>
      </c>
    </row>
    <row r="84" spans="1:31" ht="12">
      <c r="A84" s="15" t="s">
        <v>81</v>
      </c>
      <c r="B84" s="2">
        <v>15759</v>
      </c>
      <c r="C84" s="2">
        <v>32880</v>
      </c>
      <c r="D84" s="14">
        <v>17872</v>
      </c>
      <c r="E84" s="2">
        <v>9051</v>
      </c>
      <c r="F84" s="2">
        <v>18040</v>
      </c>
      <c r="G84" s="14">
        <v>10419</v>
      </c>
      <c r="H84" s="8">
        <v>2649</v>
      </c>
      <c r="I84" s="8">
        <v>5736</v>
      </c>
      <c r="J84" s="6">
        <v>2959</v>
      </c>
      <c r="K84" s="2">
        <v>4528</v>
      </c>
      <c r="L84" s="2">
        <v>9298</v>
      </c>
      <c r="M84" s="14">
        <v>5088</v>
      </c>
      <c r="N84" s="2">
        <v>2268</v>
      </c>
      <c r="O84" s="2">
        <v>4110</v>
      </c>
      <c r="P84" s="14">
        <v>2043</v>
      </c>
      <c r="Q84" s="2">
        <v>923</v>
      </c>
      <c r="R84" s="2">
        <v>1751</v>
      </c>
      <c r="S84" s="14">
        <v>908</v>
      </c>
      <c r="T84" s="2">
        <v>364</v>
      </c>
      <c r="U84" s="2">
        <v>858</v>
      </c>
      <c r="V84" s="14">
        <v>503</v>
      </c>
      <c r="W84" s="2">
        <v>1137</v>
      </c>
      <c r="X84" s="2">
        <v>2887</v>
      </c>
      <c r="Y84" s="14">
        <v>1702</v>
      </c>
      <c r="Z84" s="2">
        <v>1223</v>
      </c>
      <c r="AA84" s="2">
        <v>2833</v>
      </c>
      <c r="AB84" s="14">
        <v>1925</v>
      </c>
      <c r="AC84" s="2">
        <v>1089</v>
      </c>
      <c r="AD84" s="2">
        <v>2441</v>
      </c>
      <c r="AE84" s="14">
        <v>1147</v>
      </c>
    </row>
    <row r="85" spans="1:31" ht="12">
      <c r="A85" s="15" t="s">
        <v>82</v>
      </c>
      <c r="B85" s="2">
        <v>6538</v>
      </c>
      <c r="C85" s="2">
        <v>15393</v>
      </c>
      <c r="D85" s="14">
        <v>8287</v>
      </c>
      <c r="E85" s="2">
        <v>3244</v>
      </c>
      <c r="F85" s="2">
        <v>8587</v>
      </c>
      <c r="G85" s="14">
        <v>5010</v>
      </c>
      <c r="H85" s="8">
        <v>1046</v>
      </c>
      <c r="I85" s="8">
        <v>2453</v>
      </c>
      <c r="J85" s="6">
        <v>1253</v>
      </c>
      <c r="K85" s="2">
        <v>1800</v>
      </c>
      <c r="L85" s="2">
        <v>5200</v>
      </c>
      <c r="M85" s="14">
        <v>2767</v>
      </c>
      <c r="N85" s="2">
        <v>1653</v>
      </c>
      <c r="O85" s="2">
        <v>4323</v>
      </c>
      <c r="P85" s="14">
        <v>1980</v>
      </c>
      <c r="Q85" s="2">
        <v>553</v>
      </c>
      <c r="R85" s="2">
        <v>1084</v>
      </c>
      <c r="S85" s="14">
        <v>585</v>
      </c>
      <c r="T85" s="2">
        <v>180</v>
      </c>
      <c r="U85" s="2">
        <v>531</v>
      </c>
      <c r="V85" s="14">
        <v>265</v>
      </c>
      <c r="W85" s="2">
        <v>-591</v>
      </c>
      <c r="X85" s="2">
        <v>-879</v>
      </c>
      <c r="Y85" s="14">
        <v>-89</v>
      </c>
      <c r="Z85" s="2">
        <v>-563</v>
      </c>
      <c r="AA85" s="2">
        <v>237</v>
      </c>
      <c r="AB85" s="14">
        <v>-84</v>
      </c>
      <c r="AC85" s="2">
        <v>-563</v>
      </c>
      <c r="AD85" s="2">
        <v>169</v>
      </c>
      <c r="AE85" s="14">
        <v>-97</v>
      </c>
    </row>
    <row r="86" spans="1:31" ht="12">
      <c r="A86" s="15" t="s">
        <v>83</v>
      </c>
      <c r="B86" s="2">
        <v>30587</v>
      </c>
      <c r="C86" s="2">
        <v>60638</v>
      </c>
      <c r="D86" s="14">
        <v>32142</v>
      </c>
      <c r="E86" s="2">
        <v>12760</v>
      </c>
      <c r="F86" s="2">
        <v>33746</v>
      </c>
      <c r="G86" s="14">
        <v>17998</v>
      </c>
      <c r="H86" s="8">
        <v>7804</v>
      </c>
      <c r="I86" s="8">
        <v>13517</v>
      </c>
      <c r="J86" s="6">
        <v>7238</v>
      </c>
      <c r="K86" s="2">
        <v>9536</v>
      </c>
      <c r="L86" s="2">
        <v>16840</v>
      </c>
      <c r="M86" s="14">
        <v>8746</v>
      </c>
      <c r="N86" s="2">
        <v>5045</v>
      </c>
      <c r="O86" s="2">
        <v>9324</v>
      </c>
      <c r="P86" s="14">
        <v>4566</v>
      </c>
      <c r="Q86" s="2">
        <v>1474</v>
      </c>
      <c r="R86" s="2">
        <v>2847</v>
      </c>
      <c r="S86" s="14">
        <v>1441</v>
      </c>
      <c r="T86" s="2">
        <v>2113</v>
      </c>
      <c r="U86" s="2">
        <v>4199</v>
      </c>
      <c r="V86" s="14">
        <v>2185</v>
      </c>
      <c r="W86" s="2">
        <v>1483</v>
      </c>
      <c r="X86" s="2">
        <v>1589</v>
      </c>
      <c r="Y86" s="14">
        <v>1176</v>
      </c>
      <c r="Z86" s="2">
        <v>1506</v>
      </c>
      <c r="AA86" s="2">
        <v>1424</v>
      </c>
      <c r="AB86" s="14">
        <v>1303</v>
      </c>
      <c r="AC86" s="2">
        <v>993</v>
      </c>
      <c r="AD86" s="2">
        <v>957</v>
      </c>
      <c r="AE86" s="14">
        <v>892</v>
      </c>
    </row>
    <row r="87" spans="1:31" ht="12">
      <c r="A87" s="15" t="s">
        <v>84</v>
      </c>
      <c r="B87" s="2">
        <v>22282</v>
      </c>
      <c r="C87" s="2">
        <v>47737</v>
      </c>
      <c r="D87" s="14">
        <v>26365</v>
      </c>
      <c r="E87" s="2">
        <v>11090</v>
      </c>
      <c r="F87" s="2">
        <v>21864</v>
      </c>
      <c r="G87" s="14">
        <v>12773</v>
      </c>
      <c r="H87" s="8">
        <v>3318</v>
      </c>
      <c r="I87" s="8">
        <v>6484</v>
      </c>
      <c r="J87" s="6">
        <v>3133</v>
      </c>
      <c r="K87" s="2">
        <v>7570</v>
      </c>
      <c r="L87" s="2">
        <v>20436</v>
      </c>
      <c r="M87" s="14">
        <v>10916</v>
      </c>
      <c r="N87" s="2">
        <v>4367</v>
      </c>
      <c r="O87" s="2">
        <v>8298</v>
      </c>
      <c r="P87" s="14">
        <v>4197</v>
      </c>
      <c r="Q87" s="2">
        <v>1412</v>
      </c>
      <c r="R87" s="2">
        <v>3041</v>
      </c>
      <c r="S87" s="14">
        <v>1458</v>
      </c>
      <c r="T87" s="2">
        <v>324</v>
      </c>
      <c r="U87" s="2">
        <v>1236</v>
      </c>
      <c r="V87" s="14">
        <v>781</v>
      </c>
      <c r="W87" s="2">
        <v>1978</v>
      </c>
      <c r="X87" s="2">
        <v>7872</v>
      </c>
      <c r="Y87" s="14">
        <v>4557</v>
      </c>
      <c r="Z87" s="2">
        <v>2020</v>
      </c>
      <c r="AA87" s="2">
        <v>7614</v>
      </c>
      <c r="AB87" s="14">
        <v>4159</v>
      </c>
      <c r="AC87" s="2">
        <v>1362</v>
      </c>
      <c r="AD87" s="2">
        <v>6525</v>
      </c>
      <c r="AE87" s="14">
        <v>3617</v>
      </c>
    </row>
    <row r="88" spans="1:31" ht="12">
      <c r="A88" s="15" t="s">
        <v>85</v>
      </c>
      <c r="B88" s="2"/>
      <c r="C88" s="2"/>
      <c r="D88" s="14"/>
      <c r="E88" s="2"/>
      <c r="F88" s="2"/>
      <c r="G88" s="14"/>
      <c r="H88" s="8"/>
      <c r="I88" s="8"/>
      <c r="J88" s="6"/>
      <c r="K88" s="2"/>
      <c r="L88" s="2"/>
      <c r="M88" s="14"/>
      <c r="N88" s="2"/>
      <c r="O88" s="2"/>
      <c r="P88" s="14"/>
      <c r="Q88" s="2"/>
      <c r="R88" s="2"/>
      <c r="S88" s="14"/>
      <c r="T88" s="2"/>
      <c r="U88" s="2"/>
      <c r="V88" s="14"/>
      <c r="W88" s="2"/>
      <c r="X88" s="2"/>
      <c r="Y88" s="14"/>
      <c r="Z88" s="2"/>
      <c r="AA88" s="2"/>
      <c r="AB88" s="14"/>
      <c r="AC88" s="2"/>
      <c r="AD88" s="2"/>
      <c r="AE88" s="14"/>
    </row>
    <row r="89" spans="1:31" ht="12">
      <c r="A89" s="15" t="s">
        <v>86</v>
      </c>
      <c r="B89" s="2"/>
      <c r="C89" s="2"/>
      <c r="D89" s="14"/>
      <c r="E89" s="2"/>
      <c r="F89" s="2"/>
      <c r="G89" s="14"/>
      <c r="H89" s="8"/>
      <c r="I89" s="8"/>
      <c r="J89" s="6"/>
      <c r="K89" s="2"/>
      <c r="L89" s="2"/>
      <c r="M89" s="14"/>
      <c r="N89" s="2"/>
      <c r="O89" s="2"/>
      <c r="P89" s="14"/>
      <c r="Q89" s="2"/>
      <c r="R89" s="2"/>
      <c r="S89" s="14"/>
      <c r="T89" s="2"/>
      <c r="U89" s="2"/>
      <c r="V89" s="14"/>
      <c r="W89" s="2"/>
      <c r="X89" s="2"/>
      <c r="Y89" s="14"/>
      <c r="Z89" s="2"/>
      <c r="AA89" s="2"/>
      <c r="AB89" s="14"/>
      <c r="AC89" s="2"/>
      <c r="AD89" s="2"/>
      <c r="AE89" s="14"/>
    </row>
    <row r="90" spans="1:31" ht="12">
      <c r="A90" s="10"/>
      <c r="B90" s="2"/>
      <c r="C90" s="2"/>
      <c r="D90" s="14"/>
      <c r="E90" s="2"/>
      <c r="F90" s="2"/>
      <c r="G90" s="14"/>
      <c r="H90" s="8"/>
      <c r="I90" s="8"/>
      <c r="J90" s="6"/>
      <c r="K90" s="2"/>
      <c r="L90" s="2"/>
      <c r="M90" s="14"/>
      <c r="N90" s="2"/>
      <c r="O90" s="2"/>
      <c r="P90" s="14"/>
      <c r="Q90" s="2"/>
      <c r="R90" s="2"/>
      <c r="S90" s="14"/>
      <c r="T90" s="2"/>
      <c r="U90" s="2"/>
      <c r="V90" s="14"/>
      <c r="W90" s="2"/>
      <c r="X90" s="2"/>
      <c r="Y90" s="14"/>
      <c r="Z90" s="2"/>
      <c r="AA90" s="2"/>
      <c r="AB90" s="14"/>
      <c r="AC90" s="2"/>
      <c r="AD90" s="2"/>
      <c r="AE90" s="14"/>
    </row>
    <row r="91" spans="1:31" ht="12">
      <c r="A91" s="15" t="s">
        <v>87</v>
      </c>
      <c r="B91" s="2">
        <f aca="true" t="shared" si="12" ref="B91:N91">SUM(B79:B89)</f>
        <v>1951051</v>
      </c>
      <c r="C91" s="2">
        <f t="shared" si="12"/>
        <v>3822094</v>
      </c>
      <c r="D91" s="14">
        <f t="shared" si="12"/>
        <v>1944194</v>
      </c>
      <c r="E91" s="2">
        <f t="shared" si="12"/>
        <v>1277547</v>
      </c>
      <c r="F91" s="2">
        <f t="shared" si="12"/>
        <v>2438877</v>
      </c>
      <c r="G91" s="14">
        <f t="shared" si="12"/>
        <v>1241762</v>
      </c>
      <c r="H91" s="8">
        <f t="shared" si="12"/>
        <v>398186</v>
      </c>
      <c r="I91" s="8">
        <f t="shared" si="12"/>
        <v>792230</v>
      </c>
      <c r="J91" s="6">
        <f t="shared" si="12"/>
        <v>397530</v>
      </c>
      <c r="K91" s="2">
        <f t="shared" si="12"/>
        <v>304601</v>
      </c>
      <c r="L91" s="2">
        <f t="shared" si="12"/>
        <v>669883</v>
      </c>
      <c r="M91" s="14">
        <f t="shared" si="12"/>
        <v>345832</v>
      </c>
      <c r="N91" s="2">
        <f t="shared" si="12"/>
        <v>113488</v>
      </c>
      <c r="O91" s="2">
        <f aca="true" t="shared" si="13" ref="O91:X91">SUM(O79:O89)</f>
        <v>225738</v>
      </c>
      <c r="P91" s="14">
        <f t="shared" si="13"/>
        <v>110305</v>
      </c>
      <c r="Q91" s="2">
        <f t="shared" si="13"/>
        <v>72807</v>
      </c>
      <c r="R91" s="2">
        <f t="shared" si="13"/>
        <v>139611</v>
      </c>
      <c r="S91" s="14">
        <f t="shared" si="13"/>
        <v>69825</v>
      </c>
      <c r="T91" s="2">
        <f t="shared" si="13"/>
        <v>25275</v>
      </c>
      <c r="U91" s="2">
        <f t="shared" si="13"/>
        <v>60305</v>
      </c>
      <c r="V91" s="14">
        <f t="shared" si="13"/>
        <v>30155</v>
      </c>
      <c r="W91" s="2">
        <f t="shared" si="13"/>
        <v>106747</v>
      </c>
      <c r="X91" s="2">
        <f t="shared" si="13"/>
        <v>263239</v>
      </c>
      <c r="Y91" s="14">
        <f aca="true" t="shared" si="14" ref="Y91:AE91">SUM(Y79:Y89)</f>
        <v>138155</v>
      </c>
      <c r="Z91" s="2">
        <f t="shared" si="14"/>
        <v>107107</v>
      </c>
      <c r="AA91" s="2">
        <f t="shared" si="14"/>
        <v>252583</v>
      </c>
      <c r="AB91" s="14">
        <f t="shared" si="14"/>
        <v>134464</v>
      </c>
      <c r="AC91" s="2">
        <f t="shared" si="14"/>
        <v>72238</v>
      </c>
      <c r="AD91" s="2">
        <f t="shared" si="14"/>
        <v>165439</v>
      </c>
      <c r="AE91" s="14">
        <f t="shared" si="14"/>
        <v>87957</v>
      </c>
    </row>
    <row r="92" spans="1:35" ht="12">
      <c r="A92" s="10"/>
      <c r="B92" s="2"/>
      <c r="C92" s="2"/>
      <c r="D92" s="14"/>
      <c r="E92" s="2"/>
      <c r="F92" s="2"/>
      <c r="G92" s="14"/>
      <c r="H92" s="8"/>
      <c r="I92" s="8"/>
      <c r="J92" s="6"/>
      <c r="K92" s="2"/>
      <c r="L92" s="2"/>
      <c r="M92" s="14"/>
      <c r="N92" s="2"/>
      <c r="O92" s="2"/>
      <c r="P92" s="14"/>
      <c r="Q92" s="2"/>
      <c r="R92" s="2"/>
      <c r="S92" s="14"/>
      <c r="T92" s="2"/>
      <c r="U92" s="2"/>
      <c r="V92" s="14"/>
      <c r="W92" s="2"/>
      <c r="X92" s="2"/>
      <c r="Y92" s="14"/>
      <c r="Z92" s="2"/>
      <c r="AA92" s="2"/>
      <c r="AB92" s="14"/>
      <c r="AC92" s="2"/>
      <c r="AD92" s="2"/>
      <c r="AE92" s="14"/>
      <c r="AF92" s="2"/>
      <c r="AG92" s="2"/>
      <c r="AH92" s="2"/>
      <c r="AI92" s="2"/>
    </row>
    <row r="93" spans="1:31" ht="12">
      <c r="A93" s="15" t="s">
        <v>88</v>
      </c>
      <c r="B93" s="2">
        <v>21414</v>
      </c>
      <c r="C93" s="2">
        <v>40148</v>
      </c>
      <c r="D93" s="14">
        <v>15268</v>
      </c>
      <c r="E93" s="2">
        <v>14772</v>
      </c>
      <c r="F93" s="2">
        <v>32608</v>
      </c>
      <c r="G93" s="14">
        <v>9801</v>
      </c>
      <c r="H93" s="8">
        <v>1759</v>
      </c>
      <c r="I93" s="8">
        <v>3283</v>
      </c>
      <c r="J93" s="6">
        <v>1620</v>
      </c>
      <c r="K93" s="2">
        <v>6712</v>
      </c>
      <c r="L93" s="2">
        <v>12632</v>
      </c>
      <c r="M93" s="14">
        <v>5720</v>
      </c>
      <c r="N93" s="2">
        <v>1342</v>
      </c>
      <c r="O93" s="2">
        <v>2621</v>
      </c>
      <c r="P93" s="14">
        <v>1265</v>
      </c>
      <c r="Q93" s="2">
        <v>568</v>
      </c>
      <c r="R93" s="2">
        <v>1122</v>
      </c>
      <c r="S93" s="14">
        <v>556</v>
      </c>
      <c r="T93" s="2">
        <v>2407</v>
      </c>
      <c r="U93" s="2">
        <v>4445</v>
      </c>
      <c r="V93" s="14">
        <v>1997</v>
      </c>
      <c r="W93" s="2">
        <v>3164</v>
      </c>
      <c r="X93" s="2">
        <v>4885</v>
      </c>
      <c r="Y93" s="14">
        <v>2334</v>
      </c>
      <c r="Z93" s="2">
        <v>3846</v>
      </c>
      <c r="AA93" s="2">
        <v>6171</v>
      </c>
      <c r="AB93" s="14">
        <v>3417</v>
      </c>
      <c r="AC93" s="2">
        <v>2564</v>
      </c>
      <c r="AD93" s="2">
        <v>4662</v>
      </c>
      <c r="AE93" s="14">
        <v>2312</v>
      </c>
    </row>
    <row r="94" spans="1:31" ht="12">
      <c r="A94" s="15" t="s">
        <v>89</v>
      </c>
      <c r="B94" s="2">
        <v>6720</v>
      </c>
      <c r="C94" s="2">
        <v>16825</v>
      </c>
      <c r="D94" s="14">
        <v>6566</v>
      </c>
      <c r="E94" s="2">
        <v>680</v>
      </c>
      <c r="F94" s="2"/>
      <c r="G94" s="14">
        <v>2545</v>
      </c>
      <c r="H94" s="8">
        <v>765</v>
      </c>
      <c r="I94" s="8">
        <v>1793</v>
      </c>
      <c r="J94" s="6">
        <v>813</v>
      </c>
      <c r="K94" s="2">
        <v>9346</v>
      </c>
      <c r="L94" s="2">
        <v>7293</v>
      </c>
      <c r="M94" s="14">
        <v>8617</v>
      </c>
      <c r="N94" s="2">
        <v>475</v>
      </c>
      <c r="O94" s="2">
        <v>904</v>
      </c>
      <c r="P94" s="14">
        <v>416</v>
      </c>
      <c r="Q94" s="2">
        <v>979</v>
      </c>
      <c r="R94" s="2">
        <v>1663</v>
      </c>
      <c r="S94" s="14">
        <v>785</v>
      </c>
      <c r="T94" s="2">
        <v>891</v>
      </c>
      <c r="U94" s="2">
        <v>2220</v>
      </c>
      <c r="V94" s="14">
        <v>578</v>
      </c>
      <c r="W94" s="2">
        <v>1847</v>
      </c>
      <c r="X94" s="2">
        <v>2998</v>
      </c>
      <c r="Y94" s="14">
        <v>1783</v>
      </c>
      <c r="Z94" s="2">
        <v>3781</v>
      </c>
      <c r="AA94" s="2">
        <v>5413</v>
      </c>
      <c r="AB94" s="14">
        <v>3545</v>
      </c>
      <c r="AC94" s="2">
        <v>3177</v>
      </c>
      <c r="AD94" s="2">
        <v>4614</v>
      </c>
      <c r="AE94" s="14">
        <v>3008</v>
      </c>
    </row>
    <row r="95" spans="1:31" ht="12">
      <c r="A95" s="15" t="s">
        <v>90</v>
      </c>
      <c r="B95" s="2">
        <v>6221</v>
      </c>
      <c r="C95" s="2">
        <v>12696</v>
      </c>
      <c r="D95" s="14">
        <v>7688</v>
      </c>
      <c r="E95" s="2">
        <v>8095</v>
      </c>
      <c r="F95" s="2">
        <v>7290</v>
      </c>
      <c r="G95" s="14">
        <v>2173</v>
      </c>
      <c r="H95" s="8">
        <v>482</v>
      </c>
      <c r="I95" s="8">
        <v>1156</v>
      </c>
      <c r="J95" s="6">
        <v>512</v>
      </c>
      <c r="K95" s="2">
        <v>1778</v>
      </c>
      <c r="L95" s="2">
        <v>3721</v>
      </c>
      <c r="M95" s="14">
        <v>2499</v>
      </c>
      <c r="N95" s="2">
        <v>570</v>
      </c>
      <c r="O95" s="2">
        <v>1281</v>
      </c>
      <c r="P95" s="14">
        <v>611</v>
      </c>
      <c r="Q95" s="2">
        <v>129</v>
      </c>
      <c r="R95" s="2">
        <v>260</v>
      </c>
      <c r="S95" s="14">
        <v>129</v>
      </c>
      <c r="T95" s="2">
        <v>2177</v>
      </c>
      <c r="U95" s="2">
        <v>4584</v>
      </c>
      <c r="V95" s="14">
        <v>2262</v>
      </c>
      <c r="W95" s="2">
        <v>-774</v>
      </c>
      <c r="X95" s="2">
        <v>-1763</v>
      </c>
      <c r="Y95" s="14">
        <v>-285</v>
      </c>
      <c r="Z95" s="2">
        <v>-497</v>
      </c>
      <c r="AA95" s="2">
        <v>242</v>
      </c>
      <c r="AB95" s="14">
        <v>297</v>
      </c>
      <c r="AC95" s="2">
        <v>-547</v>
      </c>
      <c r="AD95" s="2">
        <v>165</v>
      </c>
      <c r="AE95" s="14">
        <v>297</v>
      </c>
    </row>
    <row r="96" spans="1:31" ht="12">
      <c r="A96" s="15" t="s">
        <v>91</v>
      </c>
      <c r="B96" s="2">
        <v>2646</v>
      </c>
      <c r="C96" s="2">
        <v>7616</v>
      </c>
      <c r="D96" s="14">
        <v>5390</v>
      </c>
      <c r="E96" s="2">
        <v>416</v>
      </c>
      <c r="F96" s="2">
        <v>4363</v>
      </c>
      <c r="G96" s="14">
        <v>3366</v>
      </c>
      <c r="H96" s="8">
        <v>768</v>
      </c>
      <c r="I96" s="8">
        <v>1250</v>
      </c>
      <c r="J96" s="6">
        <v>554</v>
      </c>
      <c r="K96" s="2">
        <v>514</v>
      </c>
      <c r="L96" s="2">
        <v>2039</v>
      </c>
      <c r="M96" s="14">
        <v>1447</v>
      </c>
      <c r="N96" s="2">
        <v>423</v>
      </c>
      <c r="O96" s="2">
        <v>679</v>
      </c>
      <c r="P96" s="14">
        <v>329</v>
      </c>
      <c r="Q96" s="2">
        <v>435</v>
      </c>
      <c r="R96" s="2">
        <v>670</v>
      </c>
      <c r="S96" s="14">
        <v>240</v>
      </c>
      <c r="T96" s="2">
        <v>952</v>
      </c>
      <c r="U96" s="2">
        <v>2677</v>
      </c>
      <c r="V96" s="14">
        <v>804</v>
      </c>
      <c r="W96" s="2">
        <v>-1374</v>
      </c>
      <c r="X96" s="2">
        <v>-5009</v>
      </c>
      <c r="Y96" s="14">
        <v>59</v>
      </c>
      <c r="Z96" s="2">
        <v>-1698</v>
      </c>
      <c r="AA96" s="2">
        <v>-6952</v>
      </c>
      <c r="AB96" s="14">
        <v>-6</v>
      </c>
      <c r="AC96" s="2">
        <v>-1445</v>
      </c>
      <c r="AD96" s="2">
        <v>-6238</v>
      </c>
      <c r="AE96" s="14">
        <v>106</v>
      </c>
    </row>
    <row r="97" spans="1:31" ht="12">
      <c r="A97" s="15" t="s">
        <v>92</v>
      </c>
      <c r="B97" s="2">
        <v>653</v>
      </c>
      <c r="C97" s="2">
        <v>3028</v>
      </c>
      <c r="D97" s="14">
        <v>584</v>
      </c>
      <c r="E97" s="2">
        <v>408</v>
      </c>
      <c r="F97" s="2">
        <v>2225</v>
      </c>
      <c r="G97" s="14">
        <v>361</v>
      </c>
      <c r="H97" s="8">
        <v>169</v>
      </c>
      <c r="I97" s="8">
        <v>438</v>
      </c>
      <c r="J97" s="6">
        <v>165</v>
      </c>
      <c r="K97" s="2">
        <v>96</v>
      </c>
      <c r="L97" s="2">
        <v>424</v>
      </c>
      <c r="M97" s="14">
        <v>63</v>
      </c>
      <c r="N97" s="2">
        <v>31</v>
      </c>
      <c r="O97" s="2">
        <v>61</v>
      </c>
      <c r="P97" s="14">
        <v>27</v>
      </c>
      <c r="Q97" s="2">
        <v>20</v>
      </c>
      <c r="R97" s="2">
        <v>37</v>
      </c>
      <c r="S97" s="14">
        <v>18</v>
      </c>
      <c r="T97" s="2">
        <v>60</v>
      </c>
      <c r="U97" s="2">
        <v>95</v>
      </c>
      <c r="V97" s="14">
        <v>52</v>
      </c>
      <c r="W97" s="2">
        <v>-2</v>
      </c>
      <c r="X97" s="2">
        <v>238</v>
      </c>
      <c r="Y97" s="14">
        <v>-30</v>
      </c>
      <c r="Z97" s="2">
        <v>0</v>
      </c>
      <c r="AA97" s="2">
        <v>234</v>
      </c>
      <c r="AB97" s="14">
        <v>-33</v>
      </c>
      <c r="AC97" s="2">
        <v>0</v>
      </c>
      <c r="AD97" s="2">
        <v>238</v>
      </c>
      <c r="AE97" s="14">
        <v>-33</v>
      </c>
    </row>
    <row r="98" spans="1:31" ht="12">
      <c r="A98" s="15" t="s">
        <v>93</v>
      </c>
      <c r="B98" s="2">
        <v>1282</v>
      </c>
      <c r="C98" s="2">
        <v>2399</v>
      </c>
      <c r="D98" s="14">
        <v>1352</v>
      </c>
      <c r="E98" s="2">
        <v>691</v>
      </c>
      <c r="F98" s="2">
        <v>1742</v>
      </c>
      <c r="G98" s="14">
        <v>962</v>
      </c>
      <c r="H98" s="8">
        <v>168</v>
      </c>
      <c r="I98" s="8">
        <v>315</v>
      </c>
      <c r="J98" s="6">
        <v>158</v>
      </c>
      <c r="K98" s="2">
        <v>570</v>
      </c>
      <c r="L98" s="2">
        <v>1005</v>
      </c>
      <c r="M98" s="14">
        <v>576</v>
      </c>
      <c r="N98" s="2">
        <v>89</v>
      </c>
      <c r="O98" s="2">
        <v>167</v>
      </c>
      <c r="P98" s="14">
        <v>87</v>
      </c>
      <c r="Q98" s="2">
        <v>69</v>
      </c>
      <c r="R98" s="2">
        <v>139</v>
      </c>
      <c r="S98" s="14">
        <v>69</v>
      </c>
      <c r="T98" s="2">
        <v>240</v>
      </c>
      <c r="U98" s="2">
        <v>556</v>
      </c>
      <c r="V98" s="14">
        <v>278</v>
      </c>
      <c r="W98" s="2">
        <v>156</v>
      </c>
      <c r="X98" s="2">
        <v>148</v>
      </c>
      <c r="Y98" s="14">
        <v>130</v>
      </c>
      <c r="Z98" s="2">
        <v>149</v>
      </c>
      <c r="AA98" s="2">
        <v>106</v>
      </c>
      <c r="AB98" s="14">
        <v>133</v>
      </c>
      <c r="AC98" s="2">
        <v>149</v>
      </c>
      <c r="AD98" s="2">
        <v>106</v>
      </c>
      <c r="AE98" s="14">
        <v>133</v>
      </c>
    </row>
    <row r="99" spans="1:31" ht="12">
      <c r="A99" s="15" t="s">
        <v>94</v>
      </c>
      <c r="B99" s="2"/>
      <c r="C99" s="2"/>
      <c r="D99" s="14"/>
      <c r="E99" s="2"/>
      <c r="F99" s="2"/>
      <c r="G99" s="14"/>
      <c r="H99" s="8"/>
      <c r="I99" s="8"/>
      <c r="J99" s="6"/>
      <c r="K99" s="2"/>
      <c r="L99" s="2"/>
      <c r="M99" s="14"/>
      <c r="N99" s="2"/>
      <c r="O99" s="2"/>
      <c r="P99" s="14"/>
      <c r="Q99" s="2"/>
      <c r="R99" s="2"/>
      <c r="S99" s="14"/>
      <c r="T99" s="2"/>
      <c r="U99" s="2"/>
      <c r="V99" s="14"/>
      <c r="W99" s="2"/>
      <c r="X99" s="2"/>
      <c r="Y99" s="14"/>
      <c r="Z99" s="2"/>
      <c r="AA99" s="2"/>
      <c r="AB99" s="14"/>
      <c r="AC99" s="2"/>
      <c r="AD99" s="2"/>
      <c r="AE99" s="14"/>
    </row>
    <row r="100" spans="1:31" ht="12">
      <c r="A100" s="15" t="s">
        <v>95</v>
      </c>
      <c r="B100" s="2">
        <v>73</v>
      </c>
      <c r="C100" s="2">
        <v>808</v>
      </c>
      <c r="D100" s="14">
        <v>443</v>
      </c>
      <c r="E100" s="2">
        <v>83</v>
      </c>
      <c r="F100" s="2">
        <v>683</v>
      </c>
      <c r="G100" s="14">
        <v>458</v>
      </c>
      <c r="H100" s="8">
        <v>87</v>
      </c>
      <c r="I100" s="8">
        <v>314</v>
      </c>
      <c r="J100" s="6">
        <v>151</v>
      </c>
      <c r="K100" s="2">
        <v>97</v>
      </c>
      <c r="L100" s="2">
        <v>129</v>
      </c>
      <c r="M100" s="14">
        <v>108</v>
      </c>
      <c r="N100" s="2">
        <v>69</v>
      </c>
      <c r="O100" s="2">
        <v>181</v>
      </c>
      <c r="P100" s="14">
        <v>96</v>
      </c>
      <c r="Q100" s="2">
        <v>17</v>
      </c>
      <c r="R100" s="2">
        <v>66</v>
      </c>
      <c r="S100" s="14">
        <v>30</v>
      </c>
      <c r="T100" s="2">
        <v>74</v>
      </c>
      <c r="U100" s="2">
        <v>141</v>
      </c>
      <c r="V100" s="14">
        <v>86</v>
      </c>
      <c r="W100" s="2">
        <v>-211</v>
      </c>
      <c r="X100" s="2">
        <v>-825</v>
      </c>
      <c r="Y100" s="14">
        <v>-28</v>
      </c>
      <c r="Z100" s="2">
        <v>-218</v>
      </c>
      <c r="AA100" s="2">
        <v>-1672</v>
      </c>
      <c r="AB100" s="14">
        <v>47</v>
      </c>
      <c r="AC100" s="2">
        <v>-218</v>
      </c>
      <c r="AD100" s="2">
        <v>-1672</v>
      </c>
      <c r="AE100" s="14">
        <v>47</v>
      </c>
    </row>
    <row r="101" spans="1:31" ht="12">
      <c r="A101" s="15" t="s">
        <v>96</v>
      </c>
      <c r="B101" s="2">
        <v>31250</v>
      </c>
      <c r="C101" s="2">
        <v>55732</v>
      </c>
      <c r="D101" s="14">
        <v>25112</v>
      </c>
      <c r="E101" s="2">
        <v>294</v>
      </c>
      <c r="F101" s="2">
        <v>1210</v>
      </c>
      <c r="G101" s="14">
        <v>505</v>
      </c>
      <c r="H101" s="8">
        <v>3696</v>
      </c>
      <c r="I101" s="8">
        <v>4722</v>
      </c>
      <c r="J101" s="6">
        <v>2681</v>
      </c>
      <c r="K101" s="2">
        <v>27260</v>
      </c>
      <c r="L101" s="2">
        <v>49931</v>
      </c>
      <c r="M101" s="14">
        <v>21923</v>
      </c>
      <c r="N101" s="2">
        <v>24434</v>
      </c>
      <c r="O101" s="2">
        <v>42369</v>
      </c>
      <c r="P101" s="14">
        <v>18970</v>
      </c>
      <c r="Q101" s="2">
        <v>1011</v>
      </c>
      <c r="R101" s="2">
        <v>2423</v>
      </c>
      <c r="S101" s="14">
        <v>881</v>
      </c>
      <c r="T101" s="2">
        <v>308</v>
      </c>
      <c r="U101" s="2">
        <v>597</v>
      </c>
      <c r="V101" s="14">
        <v>169</v>
      </c>
      <c r="W101" s="2">
        <v>1382</v>
      </c>
      <c r="X101" s="2">
        <v>4801</v>
      </c>
      <c r="Y101" s="14">
        <v>1715</v>
      </c>
      <c r="Z101" s="2">
        <v>1752</v>
      </c>
      <c r="AA101" s="2">
        <v>4402</v>
      </c>
      <c r="AB101" s="14">
        <v>1402</v>
      </c>
      <c r="AC101" s="2">
        <v>1180</v>
      </c>
      <c r="AD101" s="2">
        <v>3250</v>
      </c>
      <c r="AE101" s="14">
        <v>1016</v>
      </c>
    </row>
    <row r="102" spans="1:31" ht="12">
      <c r="A102" s="15" t="s">
        <v>97</v>
      </c>
      <c r="B102" s="2">
        <v>25507</v>
      </c>
      <c r="C102" s="2">
        <v>47782</v>
      </c>
      <c r="D102" s="14">
        <v>24411</v>
      </c>
      <c r="E102" s="2">
        <v>20852</v>
      </c>
      <c r="F102" s="2">
        <v>41593</v>
      </c>
      <c r="G102" s="14">
        <v>22989</v>
      </c>
      <c r="H102" s="8">
        <v>2062</v>
      </c>
      <c r="I102" s="8">
        <v>3782</v>
      </c>
      <c r="J102" s="6">
        <v>1880</v>
      </c>
      <c r="K102" s="2">
        <v>2178</v>
      </c>
      <c r="L102" s="2">
        <v>4022</v>
      </c>
      <c r="M102" s="14">
        <v>2022</v>
      </c>
      <c r="N102" s="2">
        <v>1247</v>
      </c>
      <c r="O102" s="2">
        <v>2604</v>
      </c>
      <c r="P102" s="14">
        <v>1200</v>
      </c>
      <c r="Q102" s="2">
        <v>173</v>
      </c>
      <c r="R102" s="2">
        <v>286</v>
      </c>
      <c r="S102" s="14">
        <v>119</v>
      </c>
      <c r="T102" s="2">
        <v>36</v>
      </c>
      <c r="U102" s="2">
        <v>84</v>
      </c>
      <c r="V102" s="14">
        <v>40</v>
      </c>
      <c r="W102" s="2">
        <v>1037</v>
      </c>
      <c r="X102" s="2">
        <v>1744</v>
      </c>
      <c r="Y102" s="14">
        <v>1048</v>
      </c>
      <c r="Z102" s="2">
        <v>1078</v>
      </c>
      <c r="AA102" s="2">
        <v>1828</v>
      </c>
      <c r="AB102" s="14">
        <v>1127</v>
      </c>
      <c r="AC102" s="2">
        <v>815</v>
      </c>
      <c r="AD102" s="2">
        <v>1270</v>
      </c>
      <c r="AE102" s="14">
        <v>755</v>
      </c>
    </row>
    <row r="103" spans="1:31" ht="12">
      <c r="A103" s="15" t="s">
        <v>98</v>
      </c>
      <c r="B103" s="2">
        <v>7146</v>
      </c>
      <c r="C103" s="2">
        <v>11641</v>
      </c>
      <c r="D103" s="14">
        <v>5833</v>
      </c>
      <c r="E103" s="2">
        <v>2159</v>
      </c>
      <c r="F103" s="2">
        <v>4227</v>
      </c>
      <c r="G103" s="14">
        <v>1706</v>
      </c>
      <c r="H103" s="8">
        <v>1683</v>
      </c>
      <c r="I103" s="8">
        <v>1810</v>
      </c>
      <c r="J103" s="6">
        <v>1243</v>
      </c>
      <c r="K103" s="2">
        <v>3843</v>
      </c>
      <c r="L103" s="2">
        <v>6065</v>
      </c>
      <c r="M103" s="14">
        <v>2885</v>
      </c>
      <c r="N103" s="2">
        <v>1423</v>
      </c>
      <c r="O103" s="2">
        <v>2524</v>
      </c>
      <c r="P103" s="14">
        <v>1230</v>
      </c>
      <c r="Q103" s="2">
        <v>749</v>
      </c>
      <c r="R103" s="2">
        <v>1130</v>
      </c>
      <c r="S103" s="14">
        <v>466</v>
      </c>
      <c r="T103" s="2">
        <v>173</v>
      </c>
      <c r="U103" s="2">
        <v>415</v>
      </c>
      <c r="V103" s="14">
        <v>198</v>
      </c>
      <c r="W103" s="2">
        <v>1514</v>
      </c>
      <c r="X103" s="2">
        <v>2291</v>
      </c>
      <c r="Y103" s="14">
        <v>1125</v>
      </c>
      <c r="Z103" s="2">
        <v>1596</v>
      </c>
      <c r="AA103" s="2">
        <v>2399</v>
      </c>
      <c r="AB103" s="14">
        <v>1174</v>
      </c>
      <c r="AC103" s="2">
        <v>1462</v>
      </c>
      <c r="AD103" s="2">
        <v>2221</v>
      </c>
      <c r="AE103" s="14">
        <v>1084</v>
      </c>
    </row>
    <row r="104" spans="1:31" ht="12">
      <c r="A104" s="15" t="s">
        <v>99</v>
      </c>
      <c r="B104" s="2">
        <v>249218</v>
      </c>
      <c r="C104" s="2">
        <v>543374</v>
      </c>
      <c r="D104" s="14">
        <v>243051</v>
      </c>
      <c r="E104" s="2">
        <v>197837</v>
      </c>
      <c r="F104" s="2">
        <v>456516</v>
      </c>
      <c r="G104" s="14">
        <v>205036</v>
      </c>
      <c r="H104" s="8">
        <v>12035</v>
      </c>
      <c r="I104" s="8">
        <v>26429</v>
      </c>
      <c r="J104" s="6">
        <v>11779</v>
      </c>
      <c r="K104" s="2">
        <v>32131</v>
      </c>
      <c r="L104" s="2">
        <v>69306</v>
      </c>
      <c r="M104" s="14">
        <v>27551</v>
      </c>
      <c r="N104" s="2">
        <v>19404</v>
      </c>
      <c r="O104" s="2">
        <v>36086</v>
      </c>
      <c r="P104" s="14">
        <v>17952</v>
      </c>
      <c r="Q104" s="2">
        <v>7359</v>
      </c>
      <c r="R104" s="2">
        <v>13116</v>
      </c>
      <c r="S104" s="14">
        <v>6308</v>
      </c>
      <c r="T104" s="2">
        <v>119</v>
      </c>
      <c r="U104" s="2">
        <v>216</v>
      </c>
      <c r="V104" s="14">
        <v>87</v>
      </c>
      <c r="W104" s="2">
        <v>11356</v>
      </c>
      <c r="X104" s="2">
        <v>32411</v>
      </c>
      <c r="Y104" s="14">
        <v>9164</v>
      </c>
      <c r="Z104" s="2">
        <v>11315</v>
      </c>
      <c r="AA104" s="2">
        <v>31602</v>
      </c>
      <c r="AB104" s="14">
        <v>9096</v>
      </c>
      <c r="AC104" s="2">
        <v>7752</v>
      </c>
      <c r="AD104" s="2">
        <v>21743</v>
      </c>
      <c r="AE104" s="14">
        <v>6258</v>
      </c>
    </row>
    <row r="105" spans="1:31" ht="12">
      <c r="A105" s="15" t="s">
        <v>100</v>
      </c>
      <c r="B105" s="2">
        <v>196019</v>
      </c>
      <c r="C105" s="2">
        <v>407013</v>
      </c>
      <c r="D105" s="14">
        <v>178670</v>
      </c>
      <c r="E105" s="2">
        <v>160561</v>
      </c>
      <c r="F105" s="2">
        <v>366921</v>
      </c>
      <c r="G105" s="14">
        <v>153281</v>
      </c>
      <c r="H105" s="8">
        <v>14014</v>
      </c>
      <c r="I105" s="8">
        <v>25462</v>
      </c>
      <c r="J105" s="6">
        <v>11290</v>
      </c>
      <c r="K105" s="2">
        <v>27437</v>
      </c>
      <c r="L105" s="2">
        <v>56199</v>
      </c>
      <c r="M105" s="14">
        <v>24398</v>
      </c>
      <c r="N105" s="2">
        <v>17958</v>
      </c>
      <c r="O105" s="2">
        <v>33131</v>
      </c>
      <c r="P105" s="14">
        <v>15745</v>
      </c>
      <c r="Q105" s="2">
        <v>5886</v>
      </c>
      <c r="R105" s="2">
        <v>10953</v>
      </c>
      <c r="S105" s="14">
        <v>5127</v>
      </c>
      <c r="T105" s="2">
        <v>467</v>
      </c>
      <c r="U105" s="2">
        <v>1710</v>
      </c>
      <c r="V105" s="14">
        <v>1018</v>
      </c>
      <c r="W105" s="2">
        <v>4475</v>
      </c>
      <c r="X105" s="2">
        <v>13609</v>
      </c>
      <c r="Y105" s="14">
        <v>4603</v>
      </c>
      <c r="Z105" s="2">
        <v>4705</v>
      </c>
      <c r="AA105" s="2">
        <v>14686</v>
      </c>
      <c r="AB105" s="14">
        <v>5523</v>
      </c>
      <c r="AC105" s="2">
        <v>3459</v>
      </c>
      <c r="AD105" s="2">
        <v>11579</v>
      </c>
      <c r="AE105" s="14">
        <v>4285</v>
      </c>
    </row>
    <row r="106" spans="1:31" ht="12">
      <c r="A106" s="15" t="s">
        <v>101</v>
      </c>
      <c r="B106" s="2"/>
      <c r="C106" s="2"/>
      <c r="D106" s="14"/>
      <c r="H106" s="8"/>
      <c r="I106" s="8"/>
      <c r="J106" s="6"/>
      <c r="K106" s="2"/>
      <c r="L106" s="2"/>
      <c r="M106" s="14"/>
      <c r="N106" s="2"/>
      <c r="O106" s="2"/>
      <c r="P106" s="14"/>
      <c r="Q106" s="2"/>
      <c r="R106" s="2"/>
      <c r="S106" s="14"/>
      <c r="T106" s="2"/>
      <c r="U106" s="2"/>
      <c r="V106" s="14"/>
      <c r="W106" s="2"/>
      <c r="X106" s="2"/>
      <c r="Y106" s="14"/>
      <c r="Z106" s="2"/>
      <c r="AA106" s="2"/>
      <c r="AB106" s="14"/>
      <c r="AC106" s="2"/>
      <c r="AD106" s="2"/>
      <c r="AE106" s="14"/>
    </row>
    <row r="107" spans="1:31" ht="12">
      <c r="A107" s="15" t="s">
        <v>102</v>
      </c>
      <c r="B107" s="2">
        <v>28721</v>
      </c>
      <c r="C107" s="2">
        <v>19656</v>
      </c>
      <c r="D107" s="14">
        <v>26696</v>
      </c>
      <c r="E107" s="2">
        <v>4552</v>
      </c>
      <c r="F107" s="2">
        <v>2123</v>
      </c>
      <c r="G107" s="14">
        <v>5502</v>
      </c>
      <c r="H107" s="8">
        <v>13263</v>
      </c>
      <c r="I107" s="8">
        <v>6713</v>
      </c>
      <c r="J107" s="6">
        <v>12884</v>
      </c>
      <c r="K107" s="2">
        <v>11990</v>
      </c>
      <c r="L107" s="2">
        <v>10371</v>
      </c>
      <c r="M107" s="14">
        <v>11383</v>
      </c>
      <c r="N107" s="2">
        <v>6904</v>
      </c>
      <c r="O107" s="2">
        <v>3576</v>
      </c>
      <c r="P107" s="14">
        <v>6737</v>
      </c>
      <c r="Q107" s="2">
        <v>1637</v>
      </c>
      <c r="R107" s="2">
        <v>834</v>
      </c>
      <c r="S107" s="14">
        <v>1466</v>
      </c>
      <c r="T107" s="2">
        <v>772</v>
      </c>
      <c r="U107" s="2">
        <v>431</v>
      </c>
      <c r="V107" s="14">
        <v>741</v>
      </c>
      <c r="W107" s="2">
        <v>1852</v>
      </c>
      <c r="X107" s="2">
        <v>4978</v>
      </c>
      <c r="Y107" s="14">
        <v>1755</v>
      </c>
      <c r="Z107" s="2">
        <v>1466</v>
      </c>
      <c r="AA107" s="2">
        <v>4904</v>
      </c>
      <c r="AB107" s="14">
        <v>1150</v>
      </c>
      <c r="AC107" s="2">
        <v>1075</v>
      </c>
      <c r="AD107" s="2">
        <v>3396</v>
      </c>
      <c r="AE107" s="14">
        <v>835</v>
      </c>
    </row>
    <row r="108" spans="1:31" ht="12">
      <c r="A108" s="15" t="s">
        <v>103</v>
      </c>
      <c r="B108" s="2">
        <v>11259</v>
      </c>
      <c r="C108" s="2">
        <v>22957</v>
      </c>
      <c r="D108" s="14">
        <v>11488</v>
      </c>
      <c r="E108" s="2">
        <v>6844</v>
      </c>
      <c r="F108" s="2">
        <v>13085</v>
      </c>
      <c r="G108" s="14">
        <v>6367</v>
      </c>
      <c r="H108" s="8">
        <v>1565</v>
      </c>
      <c r="I108" s="8">
        <v>2904</v>
      </c>
      <c r="J108" s="6">
        <v>1621</v>
      </c>
      <c r="K108" s="2">
        <v>4108</v>
      </c>
      <c r="L108" s="2">
        <v>7452</v>
      </c>
      <c r="M108" s="14">
        <v>3887</v>
      </c>
      <c r="N108" s="2">
        <v>1843</v>
      </c>
      <c r="O108" s="2">
        <v>3543</v>
      </c>
      <c r="P108" s="14">
        <v>1775</v>
      </c>
      <c r="Q108" s="2">
        <v>735</v>
      </c>
      <c r="R108" s="2">
        <v>1359</v>
      </c>
      <c r="S108" s="14">
        <v>688</v>
      </c>
      <c r="T108" s="2">
        <v>742</v>
      </c>
      <c r="U108" s="2">
        <v>1796</v>
      </c>
      <c r="V108" s="14">
        <v>794</v>
      </c>
      <c r="W108" s="2">
        <v>647</v>
      </c>
      <c r="X108" s="2">
        <v>1048</v>
      </c>
      <c r="Y108" s="14">
        <v>493</v>
      </c>
      <c r="Z108" s="2">
        <v>662</v>
      </c>
      <c r="AA108" s="2">
        <v>1068</v>
      </c>
      <c r="AB108" s="14">
        <v>568</v>
      </c>
      <c r="AC108" s="2">
        <v>643</v>
      </c>
      <c r="AD108" s="2">
        <v>1032</v>
      </c>
      <c r="AE108" s="14">
        <v>553</v>
      </c>
    </row>
    <row r="109" spans="1:31" ht="12">
      <c r="A109" s="10"/>
      <c r="B109" s="2"/>
      <c r="C109" s="2"/>
      <c r="D109" s="14"/>
      <c r="E109" s="2"/>
      <c r="F109" s="2"/>
      <c r="G109" s="14"/>
      <c r="H109" s="8"/>
      <c r="I109" s="8"/>
      <c r="J109" s="6"/>
      <c r="K109" s="2"/>
      <c r="L109" s="2"/>
      <c r="M109" s="14"/>
      <c r="N109" s="2"/>
      <c r="O109" s="2"/>
      <c r="P109" s="14"/>
      <c r="Q109" s="2"/>
      <c r="R109" s="2"/>
      <c r="S109" s="14"/>
      <c r="T109" s="2"/>
      <c r="U109" s="2"/>
      <c r="V109" s="14"/>
      <c r="W109" s="2"/>
      <c r="X109" s="2"/>
      <c r="Y109" s="14"/>
      <c r="Z109" s="2"/>
      <c r="AA109" s="2"/>
      <c r="AB109" s="14"/>
      <c r="AC109" s="2"/>
      <c r="AD109" s="2"/>
      <c r="AE109" s="14"/>
    </row>
    <row r="110" spans="1:34" ht="12">
      <c r="A110" s="15" t="s">
        <v>104</v>
      </c>
      <c r="B110" s="2">
        <f aca="true" t="shared" si="15" ref="B110:N110">SUM(B93:B108)</f>
        <v>588129</v>
      </c>
      <c r="C110" s="2">
        <f t="shared" si="15"/>
        <v>1191675</v>
      </c>
      <c r="D110" s="14">
        <f t="shared" si="15"/>
        <v>552552</v>
      </c>
      <c r="E110" s="2">
        <f t="shared" si="15"/>
        <v>418244</v>
      </c>
      <c r="F110" s="2">
        <f t="shared" si="15"/>
        <v>934586</v>
      </c>
      <c r="G110" s="14">
        <f t="shared" si="15"/>
        <v>415052</v>
      </c>
      <c r="H110" s="8">
        <f t="shared" si="15"/>
        <v>52516</v>
      </c>
      <c r="I110" s="8">
        <f t="shared" si="15"/>
        <v>80371</v>
      </c>
      <c r="J110" s="6">
        <f t="shared" si="15"/>
        <v>47351</v>
      </c>
      <c r="K110" s="2">
        <f t="shared" si="15"/>
        <v>128060</v>
      </c>
      <c r="L110" s="2">
        <f t="shared" si="15"/>
        <v>230589</v>
      </c>
      <c r="M110" s="14">
        <f t="shared" si="15"/>
        <v>113079</v>
      </c>
      <c r="N110" s="2">
        <f t="shared" si="15"/>
        <v>76212</v>
      </c>
      <c r="O110" s="2">
        <f aca="true" t="shared" si="16" ref="O110:X110">SUM(O93:O108)</f>
        <v>129727</v>
      </c>
      <c r="P110" s="14">
        <f t="shared" si="16"/>
        <v>66440</v>
      </c>
      <c r="Q110" s="2">
        <f t="shared" si="16"/>
        <v>19767</v>
      </c>
      <c r="R110" s="2">
        <f t="shared" si="16"/>
        <v>34058</v>
      </c>
      <c r="S110" s="14">
        <f t="shared" si="16"/>
        <v>16882</v>
      </c>
      <c r="T110" s="2">
        <f t="shared" si="16"/>
        <v>9418</v>
      </c>
      <c r="U110" s="2">
        <f t="shared" si="16"/>
        <v>19967</v>
      </c>
      <c r="V110" s="14">
        <f t="shared" si="16"/>
        <v>9104</v>
      </c>
      <c r="W110" s="2">
        <f t="shared" si="16"/>
        <v>25069</v>
      </c>
      <c r="X110" s="2">
        <f t="shared" si="16"/>
        <v>61554</v>
      </c>
      <c r="Y110" s="14">
        <f aca="true" t="shared" si="17" ref="Y110:AE110">SUM(Y93:Y108)</f>
        <v>23866</v>
      </c>
      <c r="Z110" s="2">
        <f t="shared" si="17"/>
        <v>27937</v>
      </c>
      <c r="AA110" s="2">
        <f t="shared" si="17"/>
        <v>64431</v>
      </c>
      <c r="AB110" s="14">
        <f t="shared" si="17"/>
        <v>27440</v>
      </c>
      <c r="AC110" s="2">
        <f t="shared" si="17"/>
        <v>20066</v>
      </c>
      <c r="AD110" s="2">
        <f t="shared" si="17"/>
        <v>46366</v>
      </c>
      <c r="AE110" s="14">
        <f t="shared" si="17"/>
        <v>20656</v>
      </c>
      <c r="AF110" s="2"/>
      <c r="AG110" s="2"/>
      <c r="AH110" s="2"/>
    </row>
    <row r="111" spans="1:31" ht="12">
      <c r="A111" s="10"/>
      <c r="B111" s="2"/>
      <c r="C111" s="2"/>
      <c r="D111" s="14"/>
      <c r="E111" s="2"/>
      <c r="F111" s="2"/>
      <c r="G111" s="14"/>
      <c r="H111" s="8"/>
      <c r="I111" s="8"/>
      <c r="J111" s="6"/>
      <c r="K111" s="2"/>
      <c r="L111" s="2"/>
      <c r="M111" s="14"/>
      <c r="N111" s="2"/>
      <c r="O111" s="2"/>
      <c r="P111" s="14"/>
      <c r="Q111" s="2"/>
      <c r="R111" s="2"/>
      <c r="S111" s="14"/>
      <c r="T111" s="2"/>
      <c r="U111" s="2"/>
      <c r="V111" s="14"/>
      <c r="W111" s="2"/>
      <c r="X111" s="2"/>
      <c r="Y111" s="14"/>
      <c r="Z111" s="2"/>
      <c r="AA111" s="2"/>
      <c r="AB111" s="14"/>
      <c r="AC111" s="2"/>
      <c r="AD111" s="2"/>
      <c r="AE111" s="14"/>
    </row>
    <row r="112" spans="1:31" ht="12">
      <c r="A112" s="15" t="s">
        <v>105</v>
      </c>
      <c r="B112" s="2">
        <f>(B110+B91+B77+B63+B53+B34+B20)</f>
        <v>7380771</v>
      </c>
      <c r="C112" s="2">
        <f>(C110+C91+C77+C63+C53+C34+C20)</f>
        <v>12830281</v>
      </c>
      <c r="D112" s="14">
        <f>(D110+D91+D77+D63+D53+D34+D20)</f>
        <v>7217077</v>
      </c>
      <c r="E112" s="2">
        <f aca="true" t="shared" si="18" ref="E112:N112">(E110+E91+E77+E63+E53+E34+E20)</f>
        <v>3376691</v>
      </c>
      <c r="F112" s="2">
        <f t="shared" si="18"/>
        <v>6732449</v>
      </c>
      <c r="G112" s="14">
        <f t="shared" si="18"/>
        <v>3333544</v>
      </c>
      <c r="H112" s="8">
        <f t="shared" si="18"/>
        <v>1320716</v>
      </c>
      <c r="I112" s="8">
        <f t="shared" si="18"/>
        <v>2562338</v>
      </c>
      <c r="J112" s="6">
        <f t="shared" si="18"/>
        <v>1266877</v>
      </c>
      <c r="K112" s="2">
        <f t="shared" si="18"/>
        <v>2803855</v>
      </c>
      <c r="L112" s="2">
        <f t="shared" si="18"/>
        <v>3884518</v>
      </c>
      <c r="M112" s="14">
        <f t="shared" si="18"/>
        <v>2768877</v>
      </c>
      <c r="N112" s="2">
        <f t="shared" si="18"/>
        <v>1110482</v>
      </c>
      <c r="O112" s="2">
        <f aca="true" t="shared" si="19" ref="O112:X112">(O110+O91+O77+O63+O53+O34+O20)</f>
        <v>1587729</v>
      </c>
      <c r="P112" s="14">
        <f t="shared" si="19"/>
        <v>1066995</v>
      </c>
      <c r="Q112" s="2">
        <f t="shared" si="19"/>
        <v>807673</v>
      </c>
      <c r="R112" s="2">
        <f t="shared" si="19"/>
        <v>1047217</v>
      </c>
      <c r="S112" s="14">
        <f t="shared" si="19"/>
        <v>775175</v>
      </c>
      <c r="T112" s="2">
        <f t="shared" si="19"/>
        <v>349334</v>
      </c>
      <c r="U112" s="2">
        <f t="shared" si="19"/>
        <v>590521</v>
      </c>
      <c r="V112" s="14">
        <f t="shared" si="19"/>
        <v>399507</v>
      </c>
      <c r="W112" s="2">
        <f t="shared" si="19"/>
        <v>746455</v>
      </c>
      <c r="X112" s="2">
        <f t="shared" si="19"/>
        <v>1098107</v>
      </c>
      <c r="Y112" s="14">
        <f aca="true" t="shared" si="20" ref="Y112:AE112">(Y110+Y91+Y77+Y63+Y53+Y34+Y20)</f>
        <v>715897</v>
      </c>
      <c r="Z112" s="2">
        <f t="shared" si="20"/>
        <v>679925</v>
      </c>
      <c r="AA112" s="2">
        <f t="shared" si="20"/>
        <v>1029896</v>
      </c>
      <c r="AB112" s="14">
        <f t="shared" si="20"/>
        <v>676755</v>
      </c>
      <c r="AC112" s="2">
        <f t="shared" si="20"/>
        <v>450915</v>
      </c>
      <c r="AD112" s="2">
        <f t="shared" si="20"/>
        <v>717150</v>
      </c>
      <c r="AE112" s="14">
        <f t="shared" si="20"/>
        <v>445249</v>
      </c>
    </row>
    <row r="113" spans="1:31" ht="12">
      <c r="A113" s="10"/>
      <c r="B113" s="2"/>
      <c r="C113" s="2"/>
      <c r="D113" s="14"/>
      <c r="E113" s="2"/>
      <c r="F113" s="2"/>
      <c r="G113" s="14"/>
      <c r="H113" s="8"/>
      <c r="I113" s="8"/>
      <c r="J113" s="6"/>
      <c r="K113" s="2"/>
      <c r="L113" s="2"/>
      <c r="M113" s="14"/>
      <c r="N113" s="2"/>
      <c r="O113" s="2"/>
      <c r="P113" s="14"/>
      <c r="Q113" s="2"/>
      <c r="R113" s="2"/>
      <c r="S113" s="14"/>
      <c r="T113" s="2"/>
      <c r="U113" s="2"/>
      <c r="V113" s="14"/>
      <c r="W113" s="2"/>
      <c r="X113" s="2"/>
      <c r="Y113" s="14"/>
      <c r="Z113" s="2"/>
      <c r="AA113" s="2"/>
      <c r="AB113" s="14"/>
      <c r="AC113" s="2"/>
      <c r="AD113" s="2"/>
      <c r="AE113" s="14"/>
    </row>
    <row r="114" ht="12">
      <c r="A114" s="10"/>
    </row>
  </sheetData>
  <sheetProtection/>
  <printOptions gridLines="1"/>
  <pageMargins left="0.33" right="0.33" top="0.98" bottom="0.984" header="0.511811024" footer="0.51181102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15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96" sqref="A96"/>
    </sheetView>
  </sheetViews>
  <sheetFormatPr defaultColWidth="11.00390625" defaultRowHeight="12.75"/>
  <cols>
    <col min="1" max="1" width="42.25390625" style="16" customWidth="1"/>
    <col min="2" max="2" width="16.00390625" style="16" customWidth="1"/>
    <col min="3" max="5" width="17.625" style="16" customWidth="1"/>
    <col min="6" max="8" width="11.625" style="16" customWidth="1"/>
    <col min="9" max="16384" width="11.00390625" style="16" customWidth="1"/>
  </cols>
  <sheetData>
    <row r="1" spans="1:8" ht="23.25">
      <c r="A1" s="40" t="s">
        <v>227</v>
      </c>
      <c r="B1" s="22"/>
      <c r="C1" s="23"/>
      <c r="D1" s="23"/>
      <c r="E1" s="23"/>
      <c r="F1" s="24"/>
      <c r="G1" s="24"/>
      <c r="H1" s="25"/>
    </row>
    <row r="2" spans="1:8" ht="13.5" thickBot="1">
      <c r="A2" s="42"/>
      <c r="B2" s="41"/>
      <c r="C2" s="41"/>
      <c r="D2" s="41"/>
      <c r="E2" s="41"/>
      <c r="F2" s="26"/>
      <c r="G2" s="26"/>
      <c r="H2" s="25"/>
    </row>
    <row r="3" spans="1:8" ht="14.25" thickTop="1">
      <c r="A3" s="18" t="s">
        <v>216</v>
      </c>
      <c r="B3" s="44" t="s">
        <v>216</v>
      </c>
      <c r="C3" s="51" t="s">
        <v>220</v>
      </c>
      <c r="D3" s="52"/>
      <c r="E3" s="52"/>
      <c r="F3" s="67" t="s">
        <v>224</v>
      </c>
      <c r="G3" s="68"/>
      <c r="H3" s="69"/>
    </row>
    <row r="4" spans="1:8" ht="12.75">
      <c r="A4" s="18"/>
      <c r="B4" s="45">
        <v>1</v>
      </c>
      <c r="C4" s="53">
        <v>2</v>
      </c>
      <c r="D4" s="54">
        <v>3</v>
      </c>
      <c r="E4" s="55">
        <v>4</v>
      </c>
      <c r="F4" s="70" t="s">
        <v>221</v>
      </c>
      <c r="G4" s="71" t="s">
        <v>222</v>
      </c>
      <c r="H4" s="72" t="s">
        <v>223</v>
      </c>
    </row>
    <row r="5" spans="1:8" ht="40.5" customHeight="1" thickBot="1">
      <c r="A5" s="43" t="s">
        <v>225</v>
      </c>
      <c r="B5" s="46" t="s">
        <v>226</v>
      </c>
      <c r="C5" s="56" t="s">
        <v>217</v>
      </c>
      <c r="D5" s="57" t="s">
        <v>219</v>
      </c>
      <c r="E5" s="58" t="s">
        <v>218</v>
      </c>
      <c r="F5" s="101" t="s">
        <v>244</v>
      </c>
      <c r="G5" s="102" t="s">
        <v>245</v>
      </c>
      <c r="H5" s="103" t="s">
        <v>246</v>
      </c>
    </row>
    <row r="6" spans="1:9" ht="15.75" customHeight="1">
      <c r="A6" s="27" t="s">
        <v>140</v>
      </c>
      <c r="B6" s="47"/>
      <c r="C6" s="59"/>
      <c r="D6" s="60"/>
      <c r="E6" s="61"/>
      <c r="F6" s="73"/>
      <c r="G6" s="74"/>
      <c r="H6" s="75"/>
      <c r="I6" s="19"/>
    </row>
    <row r="7" spans="1:9" ht="15.75" customHeight="1">
      <c r="A7" s="28" t="s">
        <v>141</v>
      </c>
      <c r="B7" s="48"/>
      <c r="C7" s="59"/>
      <c r="D7" s="60"/>
      <c r="E7" s="61"/>
      <c r="F7" s="73"/>
      <c r="G7" s="74"/>
      <c r="H7" s="75"/>
      <c r="I7" s="19"/>
    </row>
    <row r="8" spans="1:9" ht="15.75" customHeight="1">
      <c r="A8" s="79" t="s">
        <v>78</v>
      </c>
      <c r="B8" s="48">
        <v>2193</v>
      </c>
      <c r="C8" s="59">
        <v>634.544</v>
      </c>
      <c r="D8" s="60">
        <v>241.94055562500003</v>
      </c>
      <c r="E8" s="61">
        <v>423.4300224450001</v>
      </c>
      <c r="F8" s="73">
        <f>(C8/B8)*100</f>
        <v>28.93497492020064</v>
      </c>
      <c r="G8" s="74">
        <f>((C8+D8)/B8)*100</f>
        <v>39.96737599749202</v>
      </c>
      <c r="H8" s="75">
        <f>((C8+D8+E8)/B8)*100</f>
        <v>59.27563055494757</v>
      </c>
      <c r="I8" s="19"/>
    </row>
    <row r="9" spans="1:9" ht="15.75" customHeight="1">
      <c r="A9" s="29" t="s">
        <v>106</v>
      </c>
      <c r="B9" s="48"/>
      <c r="C9" s="59"/>
      <c r="D9" s="60"/>
      <c r="E9" s="61"/>
      <c r="F9" s="73"/>
      <c r="G9" s="74"/>
      <c r="H9" s="75"/>
      <c r="I9" s="19"/>
    </row>
    <row r="10" spans="1:9" ht="15.75" customHeight="1">
      <c r="A10" s="79" t="s">
        <v>108</v>
      </c>
      <c r="B10" s="48">
        <v>364.643</v>
      </c>
      <c r="C10" s="59">
        <v>237.018</v>
      </c>
      <c r="D10" s="60"/>
      <c r="E10" s="61"/>
      <c r="F10" s="73">
        <f aca="true" t="shared" si="0" ref="F10:F56">(C10/B10)*100</f>
        <v>65.00001371204165</v>
      </c>
      <c r="G10" s="74">
        <f>((C10+D10)/B10)*100</f>
        <v>65.00001371204165</v>
      </c>
      <c r="H10" s="75">
        <f>((C10+D10+E10)/B10)*100</f>
        <v>65.00001371204165</v>
      </c>
      <c r="I10" s="19"/>
    </row>
    <row r="11" spans="1:9" ht="15.75" customHeight="1">
      <c r="A11" s="79" t="s">
        <v>22</v>
      </c>
      <c r="B11" s="48">
        <v>2212</v>
      </c>
      <c r="C11" s="59">
        <v>641.604</v>
      </c>
      <c r="D11" s="60"/>
      <c r="E11" s="61"/>
      <c r="F11" s="73">
        <f t="shared" si="0"/>
        <v>29.00560578661845</v>
      </c>
      <c r="G11" s="74">
        <f>((C11+D11)/B11)*100</f>
        <v>29.00560578661845</v>
      </c>
      <c r="H11" s="75">
        <f>((C11+D11+E11)/B11)*100</f>
        <v>29.00560578661845</v>
      </c>
      <c r="I11" s="19"/>
    </row>
    <row r="12" spans="1:9" ht="15.75" customHeight="1">
      <c r="A12" s="79" t="s">
        <v>180</v>
      </c>
      <c r="B12" s="48">
        <v>1325.785</v>
      </c>
      <c r="C12" s="59">
        <v>359.977</v>
      </c>
      <c r="D12" s="60">
        <v>378.89</v>
      </c>
      <c r="E12" s="61">
        <v>84.22</v>
      </c>
      <c r="F12" s="73">
        <f t="shared" si="0"/>
        <v>27.151989198852</v>
      </c>
      <c r="G12" s="74">
        <f>((C12+D12)/B12)*100</f>
        <v>55.73052945990488</v>
      </c>
      <c r="H12" s="75">
        <f>((C12+D12+E12)/B12)*100</f>
        <v>62.08299234038701</v>
      </c>
      <c r="I12" s="19"/>
    </row>
    <row r="13" spans="1:9" ht="15.75" customHeight="1">
      <c r="A13" s="79" t="s">
        <v>107</v>
      </c>
      <c r="B13" s="48">
        <v>2804.545</v>
      </c>
      <c r="C13" s="59">
        <v>179.19</v>
      </c>
      <c r="D13" s="60">
        <v>436.611</v>
      </c>
      <c r="E13" s="61">
        <v>422.232</v>
      </c>
      <c r="F13" s="73">
        <f t="shared" si="0"/>
        <v>6.389271700044036</v>
      </c>
      <c r="G13" s="74">
        <f>((C13+D13)/B13)*100</f>
        <v>21.95725153277982</v>
      </c>
      <c r="H13" s="75">
        <f>((C13+D13+E13)/B13)*100</f>
        <v>37.01252787885379</v>
      </c>
      <c r="I13" s="19"/>
    </row>
    <row r="14" spans="1:9" ht="15.75" customHeight="1">
      <c r="A14" s="79" t="s">
        <v>177</v>
      </c>
      <c r="B14" s="48">
        <v>460.348</v>
      </c>
      <c r="C14" s="59">
        <f>90.932+207.775</f>
        <v>298.707</v>
      </c>
      <c r="D14" s="60"/>
      <c r="E14" s="61"/>
      <c r="F14" s="73">
        <f t="shared" si="0"/>
        <v>64.88721575851312</v>
      </c>
      <c r="G14" s="74">
        <f>((C14+D14)/B14)*100</f>
        <v>64.88721575851312</v>
      </c>
      <c r="H14" s="75">
        <f>((C14+D14+E14)/B14)*100</f>
        <v>64.88721575851312</v>
      </c>
      <c r="I14" s="19"/>
    </row>
    <row r="15" spans="1:9" ht="15.75" customHeight="1">
      <c r="A15" s="29" t="s">
        <v>152</v>
      </c>
      <c r="B15" s="48"/>
      <c r="C15" s="59"/>
      <c r="D15" s="60"/>
      <c r="E15" s="61"/>
      <c r="F15" s="73"/>
      <c r="G15" s="74"/>
      <c r="H15" s="75"/>
      <c r="I15" s="19"/>
    </row>
    <row r="16" spans="1:9" ht="15.75" customHeight="1">
      <c r="A16" s="79" t="s">
        <v>201</v>
      </c>
      <c r="B16" s="48">
        <v>0.347</v>
      </c>
      <c r="C16" s="59">
        <v>0</v>
      </c>
      <c r="D16" s="62"/>
      <c r="E16" s="63"/>
      <c r="F16" s="73">
        <f t="shared" si="0"/>
        <v>0</v>
      </c>
      <c r="G16" s="74">
        <f>((C16+D16)/B16)*100</f>
        <v>0</v>
      </c>
      <c r="H16" s="75">
        <f>((C16+D16+E16)/B16)*100</f>
        <v>0</v>
      </c>
      <c r="I16" s="19"/>
    </row>
    <row r="17" spans="1:9" s="31" customFormat="1" ht="15.75" customHeight="1">
      <c r="A17" s="80" t="s">
        <v>156</v>
      </c>
      <c r="B17" s="81">
        <f>SUM(B8:B16)</f>
        <v>9360.668</v>
      </c>
      <c r="C17" s="82">
        <f>SUM(C8:C16)</f>
        <v>2351.04</v>
      </c>
      <c r="D17" s="83">
        <f>SUM(D8:D16)</f>
        <v>1057.441555625</v>
      </c>
      <c r="E17" s="84">
        <f>SUM(E8:E16)</f>
        <v>929.8820224450001</v>
      </c>
      <c r="F17" s="85">
        <f t="shared" si="0"/>
        <v>25.11615624013158</v>
      </c>
      <c r="G17" s="86">
        <f>((C17+D17)/B17)*100</f>
        <v>36.41280254384623</v>
      </c>
      <c r="H17" s="87">
        <f>((C17+D17+E17)/B17)*100</f>
        <v>46.34673057595891</v>
      </c>
      <c r="I17" s="30"/>
    </row>
    <row r="18" spans="1:9" ht="15.75" customHeight="1">
      <c r="A18" s="21" t="s">
        <v>157</v>
      </c>
      <c r="B18" s="50"/>
      <c r="C18" s="59"/>
      <c r="D18" s="60"/>
      <c r="E18" s="61"/>
      <c r="F18" s="73"/>
      <c r="G18" s="74"/>
      <c r="H18" s="75"/>
      <c r="I18" s="19"/>
    </row>
    <row r="19" spans="1:9" ht="15.75" customHeight="1">
      <c r="A19" s="29" t="s">
        <v>158</v>
      </c>
      <c r="B19" s="50"/>
      <c r="C19" s="59"/>
      <c r="D19" s="60"/>
      <c r="E19" s="61"/>
      <c r="F19" s="73"/>
      <c r="G19" s="74"/>
      <c r="H19" s="75"/>
      <c r="I19" s="19"/>
    </row>
    <row r="20" spans="1:9" ht="15.75" customHeight="1">
      <c r="A20" s="79" t="s">
        <v>202</v>
      </c>
      <c r="B20" s="48">
        <v>73.726</v>
      </c>
      <c r="C20" s="59">
        <f>112.187-24.93</f>
        <v>87.257</v>
      </c>
      <c r="D20" s="60">
        <v>24.93</v>
      </c>
      <c r="E20" s="61"/>
      <c r="F20" s="73">
        <f t="shared" si="0"/>
        <v>118.35309117543338</v>
      </c>
      <c r="G20" s="74">
        <f>((C20+D20)/B20)*100</f>
        <v>152.16748501207172</v>
      </c>
      <c r="H20" s="75">
        <f>((C20+D20+E20)/B20)*100</f>
        <v>152.16748501207172</v>
      </c>
      <c r="I20" s="19"/>
    </row>
    <row r="21" spans="1:9" ht="15.75" customHeight="1">
      <c r="A21" s="79" t="s">
        <v>159</v>
      </c>
      <c r="B21" s="48">
        <v>60.577</v>
      </c>
      <c r="C21" s="59">
        <v>20.107</v>
      </c>
      <c r="D21" s="60"/>
      <c r="E21" s="61"/>
      <c r="F21" s="73">
        <f t="shared" si="0"/>
        <v>33.192465787345036</v>
      </c>
      <c r="G21" s="74">
        <f>((C21+D21)/B21)*100</f>
        <v>33.192465787345036</v>
      </c>
      <c r="H21" s="75">
        <f>((C21+D21+E21)/B21)*100</f>
        <v>33.192465787345036</v>
      </c>
      <c r="I21" s="19"/>
    </row>
    <row r="22" spans="1:9" ht="15.75" customHeight="1">
      <c r="A22" s="79" t="s">
        <v>160</v>
      </c>
      <c r="B22" s="48">
        <v>3.628</v>
      </c>
      <c r="C22" s="59">
        <f>(9600000*0.25316455)/1000000</f>
        <v>2.4303796799999997</v>
      </c>
      <c r="D22" s="60"/>
      <c r="E22" s="61"/>
      <c r="F22" s="73">
        <f t="shared" si="0"/>
        <v>66.9895170893054</v>
      </c>
      <c r="G22" s="74">
        <f>((C22+D22)/B22)*100</f>
        <v>66.9895170893054</v>
      </c>
      <c r="H22" s="75">
        <f>((C22+D22+E22)/B22)*100</f>
        <v>66.9895170893054</v>
      </c>
      <c r="I22" s="19"/>
    </row>
    <row r="23" spans="1:9" ht="15.75" customHeight="1">
      <c r="A23" s="79" t="s">
        <v>71</v>
      </c>
      <c r="B23" s="48">
        <v>3.655</v>
      </c>
      <c r="C23" s="59">
        <v>0</v>
      </c>
      <c r="D23" s="60"/>
      <c r="E23" s="61"/>
      <c r="F23" s="73">
        <f t="shared" si="0"/>
        <v>0</v>
      </c>
      <c r="G23" s="74">
        <f>((C23+D23)/B23)*100</f>
        <v>0</v>
      </c>
      <c r="H23" s="75">
        <f>((C23+D23+E23)/B23)*100</f>
        <v>0</v>
      </c>
      <c r="I23" s="19"/>
    </row>
    <row r="24" spans="1:9" ht="15.75" customHeight="1">
      <c r="A24" s="79" t="s">
        <v>109</v>
      </c>
      <c r="B24" s="48">
        <v>24.435</v>
      </c>
      <c r="C24" s="59">
        <v>5.2404</v>
      </c>
      <c r="D24" s="60"/>
      <c r="E24" s="61"/>
      <c r="F24" s="73">
        <f t="shared" si="0"/>
        <v>21.446286065070595</v>
      </c>
      <c r="G24" s="74">
        <f>((C24+D24)/B24)*100</f>
        <v>21.446286065070595</v>
      </c>
      <c r="H24" s="75">
        <f>((C24+D24+E24)/B24)*100</f>
        <v>21.446286065070595</v>
      </c>
      <c r="I24" s="19"/>
    </row>
    <row r="25" spans="1:9" ht="15.75" customHeight="1">
      <c r="A25" s="29" t="s">
        <v>161</v>
      </c>
      <c r="B25" s="48"/>
      <c r="C25" s="59"/>
      <c r="D25" s="60"/>
      <c r="E25" s="61"/>
      <c r="F25" s="73"/>
      <c r="G25" s="74"/>
      <c r="H25" s="75"/>
      <c r="I25" s="19"/>
    </row>
    <row r="26" spans="1:9" ht="15.75" customHeight="1">
      <c r="A26" s="79" t="s">
        <v>63</v>
      </c>
      <c r="B26" s="48">
        <v>0.405</v>
      </c>
      <c r="C26" s="59">
        <v>0</v>
      </c>
      <c r="D26" s="60"/>
      <c r="E26" s="61"/>
      <c r="F26" s="73">
        <f t="shared" si="0"/>
        <v>0</v>
      </c>
      <c r="G26" s="74">
        <f aca="true" t="shared" si="1" ref="G26:G31">((C26+D26)/B26)*100</f>
        <v>0</v>
      </c>
      <c r="H26" s="75">
        <f aca="true" t="shared" si="2" ref="H26:H31">((C26+D26+E26)/B26)*100</f>
        <v>0</v>
      </c>
      <c r="I26" s="19"/>
    </row>
    <row r="27" spans="1:9" ht="15.75" customHeight="1">
      <c r="A27" s="79" t="s">
        <v>162</v>
      </c>
      <c r="B27" s="48">
        <v>146.182</v>
      </c>
      <c r="C27" s="59">
        <v>35.995</v>
      </c>
      <c r="D27" s="60"/>
      <c r="E27" s="61"/>
      <c r="F27" s="73">
        <f t="shared" si="0"/>
        <v>24.623414647494222</v>
      </c>
      <c r="G27" s="74">
        <f t="shared" si="1"/>
        <v>24.623414647494222</v>
      </c>
      <c r="H27" s="75">
        <f t="shared" si="2"/>
        <v>24.623414647494222</v>
      </c>
      <c r="I27" s="19"/>
    </row>
    <row r="28" spans="1:9" ht="15.75" customHeight="1">
      <c r="A28" s="79" t="s">
        <v>112</v>
      </c>
      <c r="B28" s="48">
        <v>115.088</v>
      </c>
      <c r="C28" s="59">
        <v>22.6026</v>
      </c>
      <c r="D28" s="60"/>
      <c r="E28" s="61"/>
      <c r="F28" s="73">
        <f t="shared" si="0"/>
        <v>19.639406367301543</v>
      </c>
      <c r="G28" s="74">
        <f t="shared" si="1"/>
        <v>19.639406367301543</v>
      </c>
      <c r="H28" s="75">
        <f t="shared" si="2"/>
        <v>19.639406367301543</v>
      </c>
      <c r="I28" s="19"/>
    </row>
    <row r="29" spans="1:9" ht="15.75" customHeight="1">
      <c r="A29" s="79" t="s">
        <v>111</v>
      </c>
      <c r="B29" s="48">
        <v>51.112</v>
      </c>
      <c r="C29" s="59">
        <v>1.68157</v>
      </c>
      <c r="D29" s="60"/>
      <c r="E29" s="61"/>
      <c r="F29" s="73">
        <f t="shared" si="0"/>
        <v>3.289971043981844</v>
      </c>
      <c r="G29" s="74">
        <f t="shared" si="1"/>
        <v>3.289971043981844</v>
      </c>
      <c r="H29" s="75">
        <f t="shared" si="2"/>
        <v>3.289971043981844</v>
      </c>
      <c r="I29" s="19"/>
    </row>
    <row r="30" spans="1:9" ht="15.75" customHeight="1">
      <c r="A30" s="79" t="s">
        <v>142</v>
      </c>
      <c r="B30" s="48">
        <v>0.45</v>
      </c>
      <c r="C30" s="59">
        <v>0</v>
      </c>
      <c r="D30" s="60"/>
      <c r="E30" s="61"/>
      <c r="F30" s="73">
        <f t="shared" si="0"/>
        <v>0</v>
      </c>
      <c r="G30" s="74">
        <f t="shared" si="1"/>
        <v>0</v>
      </c>
      <c r="H30" s="75">
        <f t="shared" si="2"/>
        <v>0</v>
      </c>
      <c r="I30" s="19"/>
    </row>
    <row r="31" spans="1:9" ht="15.75" customHeight="1">
      <c r="A31" s="79" t="s">
        <v>203</v>
      </c>
      <c r="B31" s="48">
        <v>194.004</v>
      </c>
      <c r="C31" s="59">
        <v>144.1808</v>
      </c>
      <c r="D31" s="60">
        <v>44.027599</v>
      </c>
      <c r="E31" s="61"/>
      <c r="F31" s="73">
        <f t="shared" si="0"/>
        <v>74.31846766046061</v>
      </c>
      <c r="G31" s="74">
        <f t="shared" si="1"/>
        <v>97.01263839920827</v>
      </c>
      <c r="H31" s="75">
        <f t="shared" si="2"/>
        <v>97.01263839920827</v>
      </c>
      <c r="I31" s="19"/>
    </row>
    <row r="32" spans="1:9" ht="15.75" customHeight="1">
      <c r="A32" s="29" t="s">
        <v>251</v>
      </c>
      <c r="B32" s="48"/>
      <c r="C32" s="59"/>
      <c r="D32" s="60"/>
      <c r="E32" s="61"/>
      <c r="F32" s="73"/>
      <c r="G32" s="74"/>
      <c r="H32" s="75"/>
      <c r="I32" s="19"/>
    </row>
    <row r="33" spans="1:9" ht="15.75" customHeight="1">
      <c r="A33" s="79" t="s">
        <v>204</v>
      </c>
      <c r="B33" s="48">
        <v>202.062</v>
      </c>
      <c r="C33" s="59">
        <v>190.65</v>
      </c>
      <c r="D33" s="60"/>
      <c r="E33" s="61"/>
      <c r="F33" s="73">
        <f t="shared" si="0"/>
        <v>94.3522285239184</v>
      </c>
      <c r="G33" s="74">
        <f>((C33+D33)/B33)*100</f>
        <v>94.3522285239184</v>
      </c>
      <c r="H33" s="75">
        <f>((C33+D33+E33)/B33)*100</f>
        <v>94.3522285239184</v>
      </c>
      <c r="I33" s="19"/>
    </row>
    <row r="34" spans="1:9" ht="15.75" customHeight="1">
      <c r="A34" s="79" t="s">
        <v>181</v>
      </c>
      <c r="B34" s="48">
        <v>961.94</v>
      </c>
      <c r="C34" s="59">
        <v>283.198</v>
      </c>
      <c r="D34" s="60"/>
      <c r="E34" s="61"/>
      <c r="F34" s="73">
        <f t="shared" si="0"/>
        <v>29.440297731667254</v>
      </c>
      <c r="G34" s="74">
        <f>((C34+D34)/B34)*100</f>
        <v>29.440297731667254</v>
      </c>
      <c r="H34" s="75">
        <f>((C34+D34+E34)/B34)*100</f>
        <v>29.440297731667254</v>
      </c>
      <c r="I34" s="19"/>
    </row>
    <row r="35" spans="1:9" ht="15.75" customHeight="1">
      <c r="A35" s="79" t="s">
        <v>193</v>
      </c>
      <c r="B35" s="48">
        <v>1268.966</v>
      </c>
      <c r="C35" s="59">
        <v>146.71</v>
      </c>
      <c r="D35" s="60">
        <v>183.377</v>
      </c>
      <c r="E35" s="61"/>
      <c r="F35" s="73">
        <f t="shared" si="0"/>
        <v>11.561381471213572</v>
      </c>
      <c r="G35" s="74">
        <f>((C35+D35)/B35)*100</f>
        <v>26.01228086489315</v>
      </c>
      <c r="H35" s="75">
        <f>((C35+D35+E35)/B35)*100</f>
        <v>26.01228086489315</v>
      </c>
      <c r="I35" s="19"/>
    </row>
    <row r="36" spans="1:9" ht="15.75" customHeight="1">
      <c r="A36" s="79" t="s">
        <v>205</v>
      </c>
      <c r="B36" s="48">
        <v>108.248</v>
      </c>
      <c r="C36" s="59">
        <f>0.65*124.018009+0.65*114.580391</f>
        <v>155.08896000000001</v>
      </c>
      <c r="D36" s="60"/>
      <c r="E36" s="61"/>
      <c r="F36" s="73">
        <f t="shared" si="0"/>
        <v>143.27189416894538</v>
      </c>
      <c r="G36" s="74">
        <f>((C36+D36)/B36)*100</f>
        <v>143.27189416894538</v>
      </c>
      <c r="H36" s="75">
        <f>((C36+D36+E36)/B36)*100</f>
        <v>143.27189416894538</v>
      </c>
      <c r="I36" s="19"/>
    </row>
    <row r="37" spans="1:9" ht="15.75" customHeight="1">
      <c r="A37" s="79" t="s">
        <v>206</v>
      </c>
      <c r="B37" s="48">
        <v>223.306</v>
      </c>
      <c r="C37" s="59">
        <v>50.4668</v>
      </c>
      <c r="D37" s="60">
        <v>5.358</v>
      </c>
      <c r="E37" s="61"/>
      <c r="F37" s="73">
        <f t="shared" si="0"/>
        <v>22.599840577503514</v>
      </c>
      <c r="G37" s="74">
        <f>((C37+D37)/B37)*100</f>
        <v>24.999238712797684</v>
      </c>
      <c r="H37" s="75">
        <f>((C37+D37+E37)/B37)*100</f>
        <v>24.999238712797684</v>
      </c>
      <c r="I37" s="19"/>
    </row>
    <row r="38" spans="1:9" ht="15.75" customHeight="1">
      <c r="A38" s="18" t="s">
        <v>163</v>
      </c>
      <c r="B38" s="48"/>
      <c r="C38" s="59"/>
      <c r="D38" s="60"/>
      <c r="E38" s="61"/>
      <c r="F38" s="73"/>
      <c r="G38" s="74"/>
      <c r="H38" s="75"/>
      <c r="I38" s="19"/>
    </row>
    <row r="39" spans="1:9" ht="15.75" customHeight="1">
      <c r="A39" s="23" t="s">
        <v>113</v>
      </c>
      <c r="B39" s="48">
        <v>257.41</v>
      </c>
      <c r="C39" s="59">
        <v>37.664</v>
      </c>
      <c r="D39" s="60"/>
      <c r="E39" s="61"/>
      <c r="F39" s="73">
        <f t="shared" si="0"/>
        <v>14.631910182199604</v>
      </c>
      <c r="G39" s="74">
        <f>((C39+D39)/B39)*100</f>
        <v>14.631910182199604</v>
      </c>
      <c r="H39" s="75">
        <f>((C39+D39+E39)/B39)*100</f>
        <v>14.631910182199604</v>
      </c>
      <c r="I39" s="19"/>
    </row>
    <row r="40" spans="1:9" ht="15.75" customHeight="1">
      <c r="A40" s="23" t="s">
        <v>207</v>
      </c>
      <c r="B40" s="48">
        <v>15.077</v>
      </c>
      <c r="C40" s="59">
        <v>0</v>
      </c>
      <c r="D40" s="60">
        <v>8</v>
      </c>
      <c r="E40" s="61"/>
      <c r="F40" s="73">
        <f t="shared" si="0"/>
        <v>0</v>
      </c>
      <c r="G40" s="74">
        <f>((C40+D40)/B40)*100</f>
        <v>53.060953770644026</v>
      </c>
      <c r="H40" s="75">
        <f>((C40+D40+E40)/B40)*100</f>
        <v>53.060953770644026</v>
      </c>
      <c r="I40" s="19"/>
    </row>
    <row r="41" spans="1:9" ht="15.75" customHeight="1">
      <c r="A41" s="79" t="s">
        <v>110</v>
      </c>
      <c r="B41" s="48">
        <v>99.655</v>
      </c>
      <c r="C41" s="59">
        <v>70.4</v>
      </c>
      <c r="D41" s="60"/>
      <c r="E41" s="61"/>
      <c r="F41" s="73">
        <f t="shared" si="0"/>
        <v>70.64372083688727</v>
      </c>
      <c r="G41" s="74">
        <f>((C41+D41)/B41)*100</f>
        <v>70.64372083688727</v>
      </c>
      <c r="H41" s="75">
        <f>((C41+D41+E41)/B41)*100</f>
        <v>70.64372083688727</v>
      </c>
      <c r="I41" s="19"/>
    </row>
    <row r="42" spans="1:9" ht="15.75" customHeight="1">
      <c r="A42" s="23" t="s">
        <v>148</v>
      </c>
      <c r="B42" s="48">
        <v>129.545</v>
      </c>
      <c r="C42" s="59">
        <v>72.782</v>
      </c>
      <c r="D42" s="60"/>
      <c r="E42" s="61"/>
      <c r="F42" s="73">
        <f t="shared" si="0"/>
        <v>56.18279362383728</v>
      </c>
      <c r="G42" s="74">
        <f>((C42+D42)/B42)*100</f>
        <v>56.18279362383728</v>
      </c>
      <c r="H42" s="75">
        <f>((C42+D42+E42)/B42)*100</f>
        <v>56.18279362383728</v>
      </c>
      <c r="I42" s="19"/>
    </row>
    <row r="43" spans="1:9" s="31" customFormat="1" ht="15.75" customHeight="1">
      <c r="A43" s="88" t="s">
        <v>164</v>
      </c>
      <c r="B43" s="81">
        <f>SUM(B20:B42)</f>
        <v>3939.4710000000005</v>
      </c>
      <c r="C43" s="82">
        <f>SUM(C20:C42)</f>
        <v>1326.45450968</v>
      </c>
      <c r="D43" s="83">
        <f>SUM(D20:D42)</f>
        <v>265.69259900000003</v>
      </c>
      <c r="E43" s="84">
        <f>SUM(E20:E42)</f>
        <v>0</v>
      </c>
      <c r="F43" s="85">
        <f t="shared" si="0"/>
        <v>33.670878899222764</v>
      </c>
      <c r="G43" s="86">
        <f>((C43+D43)/B43)*100</f>
        <v>40.41525140507443</v>
      </c>
      <c r="H43" s="87">
        <f>((C43+D43+E43)/B43)*100</f>
        <v>40.41525140507443</v>
      </c>
      <c r="I43" s="30"/>
    </row>
    <row r="44" spans="1:9" ht="15.75" customHeight="1">
      <c r="A44" s="33" t="s">
        <v>138</v>
      </c>
      <c r="B44" s="48"/>
      <c r="C44" s="59"/>
      <c r="D44" s="60"/>
      <c r="E44" s="61"/>
      <c r="F44" s="73"/>
      <c r="G44" s="74"/>
      <c r="H44" s="75"/>
      <c r="I44" s="19"/>
    </row>
    <row r="45" spans="1:9" ht="15.75" customHeight="1">
      <c r="A45" s="32" t="s">
        <v>252</v>
      </c>
      <c r="B45" s="48"/>
      <c r="C45" s="59"/>
      <c r="D45" s="60"/>
      <c r="E45" s="61"/>
      <c r="F45" s="73"/>
      <c r="G45" s="74"/>
      <c r="H45" s="75"/>
      <c r="I45" s="19"/>
    </row>
    <row r="46" spans="1:9" ht="15.75" customHeight="1">
      <c r="A46" s="79" t="s">
        <v>165</v>
      </c>
      <c r="B46" s="48">
        <v>18.125</v>
      </c>
      <c r="C46" s="59">
        <v>0</v>
      </c>
      <c r="D46" s="60"/>
      <c r="E46" s="61"/>
      <c r="F46" s="73">
        <f t="shared" si="0"/>
        <v>0</v>
      </c>
      <c r="G46" s="74">
        <f aca="true" t="shared" si="3" ref="G46:G54">((C46+D46)/B46)*100</f>
        <v>0</v>
      </c>
      <c r="H46" s="75">
        <f aca="true" t="shared" si="4" ref="H46:H54">((C46+D46+E46)/B46)*100</f>
        <v>0</v>
      </c>
      <c r="I46" s="19"/>
    </row>
    <row r="47" spans="1:9" ht="15.75" customHeight="1">
      <c r="A47" s="79" t="s">
        <v>115</v>
      </c>
      <c r="B47" s="48">
        <v>0.73</v>
      </c>
      <c r="C47" s="59">
        <v>0.544</v>
      </c>
      <c r="D47" s="60"/>
      <c r="E47" s="61"/>
      <c r="F47" s="73">
        <f t="shared" si="0"/>
        <v>74.52054794520548</v>
      </c>
      <c r="G47" s="74">
        <f t="shared" si="3"/>
        <v>74.52054794520548</v>
      </c>
      <c r="H47" s="75">
        <f t="shared" si="4"/>
        <v>74.52054794520548</v>
      </c>
      <c r="I47" s="19"/>
    </row>
    <row r="48" spans="1:9" ht="15.75" customHeight="1">
      <c r="A48" s="79" t="s">
        <v>195</v>
      </c>
      <c r="B48" s="48">
        <v>5.09</v>
      </c>
      <c r="C48" s="59">
        <v>4.767</v>
      </c>
      <c r="D48" s="60"/>
      <c r="E48" s="61"/>
      <c r="F48" s="73">
        <f t="shared" si="0"/>
        <v>93.65422396856582</v>
      </c>
      <c r="G48" s="74">
        <f t="shared" si="3"/>
        <v>93.65422396856582</v>
      </c>
      <c r="H48" s="75">
        <f t="shared" si="4"/>
        <v>93.65422396856582</v>
      </c>
      <c r="I48" s="19"/>
    </row>
    <row r="49" spans="1:9" ht="15.75" customHeight="1">
      <c r="A49" s="79" t="s">
        <v>196</v>
      </c>
      <c r="B49" s="48">
        <v>1.065</v>
      </c>
      <c r="C49" s="59">
        <v>0</v>
      </c>
      <c r="D49" s="60"/>
      <c r="E49" s="61"/>
      <c r="F49" s="73">
        <f t="shared" si="0"/>
        <v>0</v>
      </c>
      <c r="G49" s="74">
        <f t="shared" si="3"/>
        <v>0</v>
      </c>
      <c r="H49" s="75">
        <f t="shared" si="4"/>
        <v>0</v>
      </c>
      <c r="I49" s="19"/>
    </row>
    <row r="50" spans="1:9" ht="15.75" customHeight="1">
      <c r="A50" s="79" t="s">
        <v>197</v>
      </c>
      <c r="B50" s="48">
        <v>98.462</v>
      </c>
      <c r="C50" s="59">
        <v>73.2418</v>
      </c>
      <c r="D50" s="60"/>
      <c r="E50" s="61"/>
      <c r="F50" s="73">
        <f t="shared" si="0"/>
        <v>74.3858544413073</v>
      </c>
      <c r="G50" s="74">
        <f t="shared" si="3"/>
        <v>74.3858544413073</v>
      </c>
      <c r="H50" s="75">
        <f t="shared" si="4"/>
        <v>74.3858544413073</v>
      </c>
      <c r="I50" s="19"/>
    </row>
    <row r="51" spans="1:9" ht="15.75" customHeight="1">
      <c r="A51" s="89" t="s">
        <v>208</v>
      </c>
      <c r="B51" s="48">
        <v>151.542</v>
      </c>
      <c r="C51" s="59">
        <f>23.08+69.239</f>
        <v>92.319</v>
      </c>
      <c r="D51" s="60"/>
      <c r="E51" s="61"/>
      <c r="F51" s="73">
        <f t="shared" si="0"/>
        <v>60.91974502118225</v>
      </c>
      <c r="G51" s="74">
        <f t="shared" si="3"/>
        <v>60.91974502118225</v>
      </c>
      <c r="H51" s="75">
        <f t="shared" si="4"/>
        <v>60.91974502118225</v>
      </c>
      <c r="I51" s="19"/>
    </row>
    <row r="52" spans="1:9" ht="15.75" customHeight="1">
      <c r="A52" s="79" t="s">
        <v>114</v>
      </c>
      <c r="B52" s="48">
        <v>6.348</v>
      </c>
      <c r="C52" s="59">
        <v>0</v>
      </c>
      <c r="D52" s="60"/>
      <c r="E52" s="61"/>
      <c r="F52" s="73">
        <f t="shared" si="0"/>
        <v>0</v>
      </c>
      <c r="G52" s="74">
        <f t="shared" si="3"/>
        <v>0</v>
      </c>
      <c r="H52" s="75">
        <f t="shared" si="4"/>
        <v>0</v>
      </c>
      <c r="I52" s="19"/>
    </row>
    <row r="53" spans="1:9" ht="15.75" customHeight="1">
      <c r="A53" s="79" t="s">
        <v>36</v>
      </c>
      <c r="B53" s="48">
        <v>50.14</v>
      </c>
      <c r="C53" s="59">
        <f>(0.55*19447254)/1000000</f>
        <v>10.695989700000002</v>
      </c>
      <c r="D53" s="60"/>
      <c r="E53" s="61"/>
      <c r="F53" s="73">
        <f t="shared" si="0"/>
        <v>21.332249102512968</v>
      </c>
      <c r="G53" s="74">
        <f t="shared" si="3"/>
        <v>21.332249102512968</v>
      </c>
      <c r="H53" s="75">
        <f t="shared" si="4"/>
        <v>21.332249102512968</v>
      </c>
      <c r="I53" s="19"/>
    </row>
    <row r="54" spans="1:9" ht="15.75" customHeight="1">
      <c r="A54" s="79" t="s">
        <v>182</v>
      </c>
      <c r="B54" s="48">
        <v>101.245</v>
      </c>
      <c r="C54" s="59">
        <v>46.604</v>
      </c>
      <c r="D54" s="60"/>
      <c r="E54" s="61"/>
      <c r="F54" s="73">
        <f t="shared" si="0"/>
        <v>46.030915106918854</v>
      </c>
      <c r="G54" s="74">
        <f t="shared" si="3"/>
        <v>46.030915106918854</v>
      </c>
      <c r="H54" s="75">
        <f t="shared" si="4"/>
        <v>46.030915106918854</v>
      </c>
      <c r="I54" s="19"/>
    </row>
    <row r="55" spans="1:9" ht="15.75" customHeight="1">
      <c r="A55" s="29" t="s">
        <v>253</v>
      </c>
      <c r="B55" s="48"/>
      <c r="C55" s="59"/>
      <c r="D55" s="60"/>
      <c r="E55" s="61"/>
      <c r="F55" s="73"/>
      <c r="G55" s="74"/>
      <c r="H55" s="75"/>
      <c r="I55" s="19"/>
    </row>
    <row r="56" spans="1:9" ht="15.75" customHeight="1">
      <c r="A56" s="79" t="s">
        <v>183</v>
      </c>
      <c r="B56" s="48">
        <v>1932.288</v>
      </c>
      <c r="C56" s="59">
        <v>1122</v>
      </c>
      <c r="D56" s="60"/>
      <c r="E56" s="61"/>
      <c r="F56" s="73">
        <f t="shared" si="0"/>
        <v>58.06587837837838</v>
      </c>
      <c r="G56" s="74">
        <f>((C56+D56)/B56)*100</f>
        <v>58.06587837837838</v>
      </c>
      <c r="H56" s="75">
        <f>((C56+D56+E56)/B56)*100</f>
        <v>58.06587837837838</v>
      </c>
      <c r="I56" s="19"/>
    </row>
    <row r="57" spans="1:9" ht="15.75" customHeight="1">
      <c r="A57" s="79" t="s">
        <v>82</v>
      </c>
      <c r="B57" s="48">
        <v>6.679</v>
      </c>
      <c r="C57" s="59">
        <v>0</v>
      </c>
      <c r="D57" s="60"/>
      <c r="E57" s="61"/>
      <c r="F57" s="73">
        <f aca="true" t="shared" si="5" ref="F57:F108">(C57/B57)*100</f>
        <v>0</v>
      </c>
      <c r="G57" s="74">
        <f>((C57+D57)/B57)*100</f>
        <v>0</v>
      </c>
      <c r="H57" s="75">
        <f aca="true" t="shared" si="6" ref="H57:H108">((C57+D57+E57)/B57)*100</f>
        <v>0</v>
      </c>
      <c r="I57" s="19"/>
    </row>
    <row r="58" spans="1:9" ht="15.75" customHeight="1">
      <c r="A58" s="29" t="s">
        <v>116</v>
      </c>
      <c r="B58" s="48"/>
      <c r="C58" s="59"/>
      <c r="D58" s="60"/>
      <c r="E58" s="61"/>
      <c r="F58" s="73"/>
      <c r="G58" s="74"/>
      <c r="H58" s="75"/>
      <c r="I58" s="19"/>
    </row>
    <row r="59" spans="1:9" ht="15.75" customHeight="1">
      <c r="A59" s="79" t="s">
        <v>117</v>
      </c>
      <c r="B59" s="48">
        <v>41.253</v>
      </c>
      <c r="C59" s="59">
        <v>16</v>
      </c>
      <c r="D59" s="60"/>
      <c r="E59" s="61"/>
      <c r="F59" s="73">
        <f t="shared" si="5"/>
        <v>38.785058056383775</v>
      </c>
      <c r="G59" s="74">
        <f>((C59+D59)/B59)*100</f>
        <v>38.785058056383775</v>
      </c>
      <c r="H59" s="75">
        <f t="shared" si="6"/>
        <v>38.785058056383775</v>
      </c>
      <c r="I59" s="19"/>
    </row>
    <row r="60" spans="1:9" ht="15.75" customHeight="1">
      <c r="A60" s="79" t="s">
        <v>209</v>
      </c>
      <c r="B60" s="48">
        <v>41.192</v>
      </c>
      <c r="C60" s="59">
        <v>16.5144</v>
      </c>
      <c r="D60" s="60"/>
      <c r="E60" s="61"/>
      <c r="F60" s="73">
        <f t="shared" si="5"/>
        <v>40.09127986016702</v>
      </c>
      <c r="G60" s="74">
        <f>((C60+D60)/B60)*100</f>
        <v>40.09127986016702</v>
      </c>
      <c r="H60" s="75">
        <f t="shared" si="6"/>
        <v>40.09127986016702</v>
      </c>
      <c r="I60" s="19"/>
    </row>
    <row r="61" spans="1:9" ht="15.75" customHeight="1">
      <c r="A61" s="79" t="s">
        <v>179</v>
      </c>
      <c r="B61" s="48">
        <v>22.866</v>
      </c>
      <c r="C61" s="59">
        <v>3.369</v>
      </c>
      <c r="D61" s="60">
        <f>(0.4*11247357)/1000000</f>
        <v>4.4989428</v>
      </c>
      <c r="E61" s="61"/>
      <c r="F61" s="73">
        <f t="shared" si="5"/>
        <v>14.733665704539492</v>
      </c>
      <c r="G61" s="74">
        <f>((C61+D61)/B61)*100</f>
        <v>34.40891629493571</v>
      </c>
      <c r="H61" s="75">
        <f t="shared" si="6"/>
        <v>34.40891629493571</v>
      </c>
      <c r="I61" s="19"/>
    </row>
    <row r="62" spans="1:9" ht="15.75" customHeight="1">
      <c r="A62" s="79" t="s">
        <v>184</v>
      </c>
      <c r="B62" s="48">
        <v>23.14</v>
      </c>
      <c r="C62" s="59">
        <f>4.6+1.9</f>
        <v>6.5</v>
      </c>
      <c r="D62" s="60"/>
      <c r="E62" s="61"/>
      <c r="F62" s="73">
        <f t="shared" si="5"/>
        <v>28.08988764044944</v>
      </c>
      <c r="G62" s="74">
        <f>((C62+D62)/B62)*100</f>
        <v>28.08988764044944</v>
      </c>
      <c r="H62" s="75">
        <f t="shared" si="6"/>
        <v>28.08988764044944</v>
      </c>
      <c r="I62" s="19"/>
    </row>
    <row r="63" spans="1:9" ht="15.75" customHeight="1">
      <c r="A63" s="79" t="s">
        <v>80</v>
      </c>
      <c r="B63" s="48">
        <v>36.093</v>
      </c>
      <c r="C63" s="59">
        <v>19.335</v>
      </c>
      <c r="D63" s="60"/>
      <c r="E63" s="61"/>
      <c r="F63" s="73">
        <f t="shared" si="5"/>
        <v>53.56994431053113</v>
      </c>
      <c r="G63" s="74">
        <f>((C63+D63)/B63)*100</f>
        <v>53.56994431053113</v>
      </c>
      <c r="H63" s="75">
        <f t="shared" si="6"/>
        <v>53.56994431053113</v>
      </c>
      <c r="I63" s="19"/>
    </row>
    <row r="64" spans="1:9" ht="15.75" customHeight="1">
      <c r="A64" s="29" t="s">
        <v>166</v>
      </c>
      <c r="B64" s="48"/>
      <c r="C64" s="59"/>
      <c r="D64" s="60"/>
      <c r="E64" s="61"/>
      <c r="F64" s="73"/>
      <c r="G64" s="74"/>
      <c r="H64" s="75"/>
      <c r="I64" s="19"/>
    </row>
    <row r="65" spans="1:9" ht="15.75" customHeight="1">
      <c r="A65" s="79" t="s">
        <v>119</v>
      </c>
      <c r="B65" s="48">
        <v>14.181</v>
      </c>
      <c r="C65" s="59">
        <f>4.056+2.028</f>
        <v>6.084</v>
      </c>
      <c r="D65" s="60"/>
      <c r="E65" s="61"/>
      <c r="F65" s="73">
        <f t="shared" si="5"/>
        <v>42.902475142796696</v>
      </c>
      <c r="G65" s="74">
        <f aca="true" t="shared" si="7" ref="G65:G71">((C65+D65)/B65)*100</f>
        <v>42.902475142796696</v>
      </c>
      <c r="H65" s="75">
        <f t="shared" si="6"/>
        <v>42.902475142796696</v>
      </c>
      <c r="I65" s="19"/>
    </row>
    <row r="66" spans="1:9" ht="15.75" customHeight="1">
      <c r="A66" s="79" t="s">
        <v>149</v>
      </c>
      <c r="B66" s="48">
        <v>50.307</v>
      </c>
      <c r="C66" s="59">
        <v>0</v>
      </c>
      <c r="D66" s="60"/>
      <c r="E66" s="61"/>
      <c r="F66" s="73">
        <f t="shared" si="5"/>
        <v>0</v>
      </c>
      <c r="G66" s="74">
        <f t="shared" si="7"/>
        <v>0</v>
      </c>
      <c r="H66" s="75">
        <f t="shared" si="6"/>
        <v>0</v>
      </c>
      <c r="I66" s="19"/>
    </row>
    <row r="67" spans="1:9" ht="15.75" customHeight="1">
      <c r="A67" s="79" t="s">
        <v>215</v>
      </c>
      <c r="B67" s="48">
        <v>84.166</v>
      </c>
      <c r="C67" s="59">
        <v>29</v>
      </c>
      <c r="D67" s="60">
        <v>1.17</v>
      </c>
      <c r="E67" s="61">
        <v>27.39</v>
      </c>
      <c r="F67" s="73">
        <f t="shared" si="5"/>
        <v>34.45571846113633</v>
      </c>
      <c r="G67" s="74">
        <f t="shared" si="7"/>
        <v>35.84582848180976</v>
      </c>
      <c r="H67" s="75">
        <f t="shared" si="6"/>
        <v>68.38866050424163</v>
      </c>
      <c r="I67" s="19"/>
    </row>
    <row r="68" spans="1:9" ht="15.75" customHeight="1">
      <c r="A68" s="79" t="s">
        <v>191</v>
      </c>
      <c r="B68" s="48">
        <v>18.127</v>
      </c>
      <c r="C68" s="59">
        <v>6.345</v>
      </c>
      <c r="D68" s="60"/>
      <c r="E68" s="61"/>
      <c r="F68" s="73">
        <f t="shared" si="5"/>
        <v>35.003034147956086</v>
      </c>
      <c r="G68" s="74">
        <f t="shared" si="7"/>
        <v>35.003034147956086</v>
      </c>
      <c r="H68" s="75">
        <f t="shared" si="6"/>
        <v>35.003034147956086</v>
      </c>
      <c r="I68" s="19"/>
    </row>
    <row r="69" spans="1:9" ht="15.75" customHeight="1">
      <c r="A69" s="79" t="s">
        <v>118</v>
      </c>
      <c r="B69" s="48">
        <v>13.903</v>
      </c>
      <c r="C69" s="59">
        <v>0</v>
      </c>
      <c r="D69" s="60"/>
      <c r="E69" s="61"/>
      <c r="F69" s="73">
        <f t="shared" si="5"/>
        <v>0</v>
      </c>
      <c r="G69" s="74">
        <f t="shared" si="7"/>
        <v>0</v>
      </c>
      <c r="H69" s="75">
        <f t="shared" si="6"/>
        <v>0</v>
      </c>
      <c r="I69" s="19"/>
    </row>
    <row r="70" spans="1:9" ht="15.75" customHeight="1">
      <c r="A70" s="79" t="s">
        <v>122</v>
      </c>
      <c r="B70" s="48">
        <v>8.909</v>
      </c>
      <c r="C70" s="59">
        <v>3.3</v>
      </c>
      <c r="D70" s="60"/>
      <c r="E70" s="61"/>
      <c r="F70" s="73">
        <f t="shared" si="5"/>
        <v>37.041194297900994</v>
      </c>
      <c r="G70" s="74">
        <f t="shared" si="7"/>
        <v>37.041194297900994</v>
      </c>
      <c r="H70" s="75">
        <f t="shared" si="6"/>
        <v>37.041194297900994</v>
      </c>
      <c r="I70" s="19"/>
    </row>
    <row r="71" spans="1:9" ht="15.75" customHeight="1">
      <c r="A71" s="79" t="s">
        <v>120</v>
      </c>
      <c r="B71" s="48">
        <v>4.741</v>
      </c>
      <c r="C71" s="59">
        <v>0</v>
      </c>
      <c r="D71" s="60"/>
      <c r="E71" s="61"/>
      <c r="F71" s="73">
        <f t="shared" si="5"/>
        <v>0</v>
      </c>
      <c r="G71" s="74">
        <f t="shared" si="7"/>
        <v>0</v>
      </c>
      <c r="H71" s="75">
        <f t="shared" si="6"/>
        <v>0</v>
      </c>
      <c r="I71" s="19"/>
    </row>
    <row r="72" spans="1:9" ht="15.75" customHeight="1">
      <c r="A72" s="29" t="s">
        <v>121</v>
      </c>
      <c r="B72" s="48"/>
      <c r="C72" s="59"/>
      <c r="D72" s="60"/>
      <c r="E72" s="61"/>
      <c r="F72" s="73"/>
      <c r="G72" s="74"/>
      <c r="H72" s="75"/>
      <c r="I72" s="19"/>
    </row>
    <row r="73" spans="1:9" ht="15.75" customHeight="1">
      <c r="A73" s="79" t="s">
        <v>98</v>
      </c>
      <c r="B73" s="48">
        <v>43.699</v>
      </c>
      <c r="C73" s="59">
        <v>13.126</v>
      </c>
      <c r="D73" s="60"/>
      <c r="E73" s="61"/>
      <c r="F73" s="73">
        <f t="shared" si="5"/>
        <v>30.037300624728253</v>
      </c>
      <c r="G73" s="74">
        <f>((C73+D73)/B73)*100</f>
        <v>30.037300624728253</v>
      </c>
      <c r="H73" s="75">
        <f t="shared" si="6"/>
        <v>30.037300624728253</v>
      </c>
      <c r="I73" s="19"/>
    </row>
    <row r="74" spans="1:9" s="31" customFormat="1" ht="15.75" customHeight="1">
      <c r="A74" s="80" t="s">
        <v>167</v>
      </c>
      <c r="B74" s="81">
        <f>SUM(B46:B73)</f>
        <v>2774.2909999999997</v>
      </c>
      <c r="C74" s="82">
        <f>SUM(C46:C73)</f>
        <v>1469.7451897</v>
      </c>
      <c r="D74" s="83">
        <f>SUM(D46:D73)</f>
        <v>5.6689428</v>
      </c>
      <c r="E74" s="84">
        <f>SUM(E46:E73)</f>
        <v>27.39</v>
      </c>
      <c r="F74" s="85">
        <f t="shared" si="5"/>
        <v>52.97732608799871</v>
      </c>
      <c r="G74" s="86">
        <f>((C74+D74)/B74)*100</f>
        <v>53.181664522575325</v>
      </c>
      <c r="H74" s="87">
        <f t="shared" si="6"/>
        <v>54.16894379500926</v>
      </c>
      <c r="I74" s="30"/>
    </row>
    <row r="75" spans="1:9" ht="15.75" customHeight="1">
      <c r="A75" s="21" t="s">
        <v>143</v>
      </c>
      <c r="B75" s="48"/>
      <c r="C75" s="59"/>
      <c r="D75" s="60"/>
      <c r="E75" s="61"/>
      <c r="F75" s="73"/>
      <c r="G75" s="74"/>
      <c r="H75" s="75"/>
      <c r="I75" s="19"/>
    </row>
    <row r="76" spans="1:9" ht="15.75" customHeight="1">
      <c r="A76" s="29" t="s">
        <v>254</v>
      </c>
      <c r="B76" s="48"/>
      <c r="C76" s="59"/>
      <c r="D76" s="60"/>
      <c r="E76" s="61"/>
      <c r="F76" s="73"/>
      <c r="G76" s="74"/>
      <c r="H76" s="75"/>
      <c r="I76" s="19"/>
    </row>
    <row r="77" spans="1:9" ht="15.75" customHeight="1">
      <c r="A77" s="79" t="s">
        <v>153</v>
      </c>
      <c r="B77" s="48">
        <v>52.152</v>
      </c>
      <c r="C77" s="59">
        <v>0</v>
      </c>
      <c r="D77" s="60"/>
      <c r="E77" s="61"/>
      <c r="F77" s="73">
        <f t="shared" si="5"/>
        <v>0</v>
      </c>
      <c r="G77" s="74">
        <f>((C77+D77)/B77)*100</f>
        <v>0</v>
      </c>
      <c r="H77" s="75">
        <f t="shared" si="6"/>
        <v>0</v>
      </c>
      <c r="I77" s="19"/>
    </row>
    <row r="78" spans="1:9" ht="15.75" customHeight="1">
      <c r="A78" s="90" t="s">
        <v>123</v>
      </c>
      <c r="B78" s="48">
        <v>6.231</v>
      </c>
      <c r="C78" s="59">
        <v>0</v>
      </c>
      <c r="D78" s="60"/>
      <c r="E78" s="61"/>
      <c r="F78" s="73">
        <f t="shared" si="5"/>
        <v>0</v>
      </c>
      <c r="G78" s="74">
        <f>((C78+D78)/B78)*100</f>
        <v>0</v>
      </c>
      <c r="H78" s="75">
        <f t="shared" si="6"/>
        <v>0</v>
      </c>
      <c r="I78" s="19"/>
    </row>
    <row r="79" spans="1:9" ht="15.75" customHeight="1">
      <c r="A79" s="79" t="s">
        <v>210</v>
      </c>
      <c r="B79" s="48">
        <v>40.134</v>
      </c>
      <c r="C79" s="59">
        <v>0</v>
      </c>
      <c r="D79" s="60">
        <v>8.027</v>
      </c>
      <c r="E79" s="61"/>
      <c r="F79" s="73">
        <f t="shared" si="5"/>
        <v>0</v>
      </c>
      <c r="G79" s="74">
        <f>((C79+D79)/B79)*100</f>
        <v>20.000498330592514</v>
      </c>
      <c r="H79" s="75">
        <f t="shared" si="6"/>
        <v>20.000498330592514</v>
      </c>
      <c r="I79" s="19"/>
    </row>
    <row r="80" spans="1:9" ht="15.75" customHeight="1">
      <c r="A80" s="29" t="s">
        <v>124</v>
      </c>
      <c r="B80" s="48"/>
      <c r="C80" s="59"/>
      <c r="D80" s="60"/>
      <c r="E80" s="61"/>
      <c r="F80" s="73"/>
      <c r="G80" s="74"/>
      <c r="H80" s="75"/>
      <c r="I80" s="19"/>
    </row>
    <row r="81" spans="1:9" ht="15.75" customHeight="1">
      <c r="A81" s="29" t="s">
        <v>125</v>
      </c>
      <c r="B81" s="48"/>
      <c r="C81" s="59"/>
      <c r="D81" s="60"/>
      <c r="E81" s="61"/>
      <c r="F81" s="73"/>
      <c r="G81" s="74"/>
      <c r="H81" s="75"/>
      <c r="I81" s="19"/>
    </row>
    <row r="82" spans="1:9" ht="15.75" customHeight="1">
      <c r="A82" s="79" t="s">
        <v>168</v>
      </c>
      <c r="B82" s="48">
        <v>93.434</v>
      </c>
      <c r="C82" s="59">
        <v>89.385</v>
      </c>
      <c r="D82" s="60"/>
      <c r="E82" s="61"/>
      <c r="F82" s="73">
        <f t="shared" si="5"/>
        <v>95.66645974698719</v>
      </c>
      <c r="G82" s="74">
        <f>((C82+D82)/B82)*100</f>
        <v>95.66645974698719</v>
      </c>
      <c r="H82" s="75">
        <f t="shared" si="6"/>
        <v>95.66645974698719</v>
      </c>
      <c r="I82" s="19"/>
    </row>
    <row r="83" spans="1:9" ht="15.75" customHeight="1">
      <c r="A83" s="79" t="s">
        <v>198</v>
      </c>
      <c r="B83" s="48">
        <v>110.519</v>
      </c>
      <c r="C83" s="59">
        <v>55.2597</v>
      </c>
      <c r="D83" s="60"/>
      <c r="E83" s="61"/>
      <c r="F83" s="73">
        <f t="shared" si="5"/>
        <v>50.00018096435907</v>
      </c>
      <c r="G83" s="74">
        <f>((C83+D83)/B83)*100</f>
        <v>50.00018096435907</v>
      </c>
      <c r="H83" s="75">
        <f t="shared" si="6"/>
        <v>50.00018096435907</v>
      </c>
      <c r="I83" s="19"/>
    </row>
    <row r="84" spans="1:9" ht="15.75" customHeight="1">
      <c r="A84" s="29" t="s">
        <v>126</v>
      </c>
      <c r="B84" s="48"/>
      <c r="C84" s="59"/>
      <c r="D84" s="60"/>
      <c r="E84" s="61"/>
      <c r="F84" s="73"/>
      <c r="G84" s="74"/>
      <c r="H84" s="75"/>
      <c r="I84" s="19"/>
    </row>
    <row r="85" spans="1:9" ht="15.75" customHeight="1">
      <c r="A85" s="79" t="s">
        <v>192</v>
      </c>
      <c r="B85" s="48">
        <v>562.739</v>
      </c>
      <c r="C85" s="59">
        <v>0</v>
      </c>
      <c r="D85" s="60"/>
      <c r="E85" s="61"/>
      <c r="F85" s="73">
        <f t="shared" si="5"/>
        <v>0</v>
      </c>
      <c r="G85" s="74">
        <f>((C85+D85)/B85)*100</f>
        <v>0</v>
      </c>
      <c r="H85" s="75">
        <f t="shared" si="6"/>
        <v>0</v>
      </c>
      <c r="I85" s="19"/>
    </row>
    <row r="86" spans="1:9" ht="15.75" customHeight="1">
      <c r="A86" s="79" t="s">
        <v>176</v>
      </c>
      <c r="B86" s="48">
        <v>10.383</v>
      </c>
      <c r="C86" s="59">
        <v>0</v>
      </c>
      <c r="D86" s="60"/>
      <c r="E86" s="61"/>
      <c r="F86" s="73">
        <f t="shared" si="5"/>
        <v>0</v>
      </c>
      <c r="G86" s="74">
        <f>((C86+D86)/B86)*100</f>
        <v>0</v>
      </c>
      <c r="H86" s="75">
        <f t="shared" si="6"/>
        <v>0</v>
      </c>
      <c r="I86" s="19"/>
    </row>
    <row r="87" spans="1:9" ht="15.75" customHeight="1">
      <c r="A87" s="29" t="s">
        <v>169</v>
      </c>
      <c r="B87" s="48"/>
      <c r="C87" s="59"/>
      <c r="D87" s="60"/>
      <c r="E87" s="61"/>
      <c r="F87" s="73"/>
      <c r="G87" s="74"/>
      <c r="H87" s="75"/>
      <c r="I87" s="19"/>
    </row>
    <row r="88" spans="1:9" ht="15.75" customHeight="1">
      <c r="A88" s="79" t="s">
        <v>211</v>
      </c>
      <c r="B88" s="48">
        <v>720.094</v>
      </c>
      <c r="C88" s="59">
        <v>1007.308</v>
      </c>
      <c r="D88" s="60"/>
      <c r="E88" s="61"/>
      <c r="F88" s="73">
        <f t="shared" si="5"/>
        <v>139.88562604326654</v>
      </c>
      <c r="G88" s="74">
        <f>((C88+D88)/B88)*100</f>
        <v>139.88562604326654</v>
      </c>
      <c r="H88" s="75">
        <f t="shared" si="6"/>
        <v>139.88562604326654</v>
      </c>
      <c r="I88" s="19"/>
    </row>
    <row r="89" spans="1:9" ht="15.75" customHeight="1">
      <c r="A89" s="29" t="s">
        <v>127</v>
      </c>
      <c r="B89" s="48"/>
      <c r="C89" s="59"/>
      <c r="D89" s="60"/>
      <c r="E89" s="61"/>
      <c r="F89" s="73"/>
      <c r="G89" s="74"/>
      <c r="H89" s="75"/>
      <c r="I89" s="19"/>
    </row>
    <row r="90" spans="1:9" ht="15.75" customHeight="1">
      <c r="A90" s="79" t="s">
        <v>154</v>
      </c>
      <c r="B90" s="48">
        <v>5.43</v>
      </c>
      <c r="C90" s="59">
        <f>1.94818+2.42786</f>
        <v>4.37604</v>
      </c>
      <c r="D90" s="60"/>
      <c r="E90" s="61"/>
      <c r="F90" s="73">
        <f t="shared" si="5"/>
        <v>80.59005524861878</v>
      </c>
      <c r="G90" s="74">
        <f>((C90+D90)/B90)*100</f>
        <v>80.59005524861878</v>
      </c>
      <c r="H90" s="75">
        <f t="shared" si="6"/>
        <v>80.59005524861878</v>
      </c>
      <c r="I90" s="19"/>
    </row>
    <row r="91" spans="1:9" ht="15.75" customHeight="1">
      <c r="A91" s="79" t="s">
        <v>212</v>
      </c>
      <c r="B91" s="48">
        <v>167.43</v>
      </c>
      <c r="C91" s="59">
        <v>62.947</v>
      </c>
      <c r="D91" s="60">
        <f>62.947-58.085</f>
        <v>4.862000000000002</v>
      </c>
      <c r="E91" s="61"/>
      <c r="F91" s="73">
        <f t="shared" si="5"/>
        <v>37.59601027294989</v>
      </c>
      <c r="G91" s="74">
        <f>((C91+D91)/B91)*100</f>
        <v>40.49991041032073</v>
      </c>
      <c r="H91" s="75">
        <f t="shared" si="6"/>
        <v>40.49991041032073</v>
      </c>
      <c r="I91" s="19"/>
    </row>
    <row r="92" spans="1:9" s="31" customFormat="1" ht="15.75" customHeight="1">
      <c r="A92" s="80" t="s">
        <v>170</v>
      </c>
      <c r="B92" s="81">
        <f>SUM(B77:B91)</f>
        <v>1768.5460000000003</v>
      </c>
      <c r="C92" s="82">
        <f>SUM(C77:C91)</f>
        <v>1219.27574</v>
      </c>
      <c r="D92" s="83">
        <f>SUM(D77:D91)</f>
        <v>12.889000000000001</v>
      </c>
      <c r="E92" s="84">
        <f>SUM(E77:E91)</f>
        <v>0</v>
      </c>
      <c r="F92" s="85">
        <f t="shared" si="5"/>
        <v>68.94226895992527</v>
      </c>
      <c r="G92" s="86">
        <f>((C92+D92)/B92)*100</f>
        <v>69.67105972929173</v>
      </c>
      <c r="H92" s="87">
        <f t="shared" si="6"/>
        <v>69.67105972929173</v>
      </c>
      <c r="I92" s="30"/>
    </row>
    <row r="93" spans="1:9" ht="15.75" customHeight="1">
      <c r="A93" s="21" t="s">
        <v>255</v>
      </c>
      <c r="B93" s="48"/>
      <c r="C93" s="59"/>
      <c r="D93" s="60"/>
      <c r="E93" s="61"/>
      <c r="F93" s="73"/>
      <c r="G93" s="74"/>
      <c r="H93" s="75"/>
      <c r="I93" s="19"/>
    </row>
    <row r="94" spans="1:9" ht="15.75" customHeight="1">
      <c r="A94" s="29" t="s">
        <v>128</v>
      </c>
      <c r="B94" s="48"/>
      <c r="C94" s="59"/>
      <c r="D94" s="60"/>
      <c r="E94" s="61"/>
      <c r="F94" s="73"/>
      <c r="G94" s="74"/>
      <c r="H94" s="75"/>
      <c r="I94" s="19"/>
    </row>
    <row r="95" spans="1:9" ht="15.75" customHeight="1">
      <c r="A95" s="89" t="s">
        <v>130</v>
      </c>
      <c r="B95" s="48">
        <v>125.141</v>
      </c>
      <c r="C95" s="59">
        <v>123.7296</v>
      </c>
      <c r="D95" s="60"/>
      <c r="E95" s="61"/>
      <c r="F95" s="73">
        <f t="shared" si="5"/>
        <v>98.87215221230451</v>
      </c>
      <c r="G95" s="74">
        <f aca="true" t="shared" si="8" ref="G95:G103">((C95+D95)/B95)*100</f>
        <v>98.87215221230451</v>
      </c>
      <c r="H95" s="75">
        <f t="shared" si="6"/>
        <v>98.87215221230451</v>
      </c>
      <c r="I95" s="19"/>
    </row>
    <row r="96" spans="1:9" ht="15.75" customHeight="1">
      <c r="A96" s="89" t="s">
        <v>129</v>
      </c>
      <c r="B96" s="48">
        <v>181.227</v>
      </c>
      <c r="C96" s="59">
        <v>76.887</v>
      </c>
      <c r="D96" s="60">
        <v>10.896</v>
      </c>
      <c r="E96" s="61">
        <v>13.723</v>
      </c>
      <c r="F96" s="73">
        <f t="shared" si="5"/>
        <v>42.42579748050787</v>
      </c>
      <c r="G96" s="74">
        <f t="shared" si="8"/>
        <v>48.43814663377973</v>
      </c>
      <c r="H96" s="75">
        <f t="shared" si="6"/>
        <v>56.01041787371639</v>
      </c>
      <c r="I96" s="19"/>
    </row>
    <row r="97" spans="1:9" ht="15.75" customHeight="1">
      <c r="A97" s="89" t="s">
        <v>178</v>
      </c>
      <c r="B97" s="48">
        <v>3003.748</v>
      </c>
      <c r="C97" s="59">
        <v>945.48</v>
      </c>
      <c r="D97" s="60">
        <v>183.894</v>
      </c>
      <c r="E97" s="61">
        <v>895.79</v>
      </c>
      <c r="F97" s="73">
        <f t="shared" si="5"/>
        <v>31.476675140524442</v>
      </c>
      <c r="G97" s="74">
        <f t="shared" si="8"/>
        <v>37.598826532718455</v>
      </c>
      <c r="H97" s="75">
        <f t="shared" si="6"/>
        <v>67.42123507031882</v>
      </c>
      <c r="I97" s="19"/>
    </row>
    <row r="98" spans="1:9" ht="15.75" customHeight="1">
      <c r="A98" s="89" t="s">
        <v>199</v>
      </c>
      <c r="B98" s="48">
        <v>1053.495</v>
      </c>
      <c r="C98" s="59">
        <v>457.23</v>
      </c>
      <c r="D98" s="60">
        <v>163.759</v>
      </c>
      <c r="E98" s="61">
        <v>272.374</v>
      </c>
      <c r="F98" s="73">
        <f t="shared" si="5"/>
        <v>43.40125012458532</v>
      </c>
      <c r="G98" s="74">
        <f t="shared" si="8"/>
        <v>58.94560486760736</v>
      </c>
      <c r="H98" s="75">
        <f t="shared" si="6"/>
        <v>84.79992785917354</v>
      </c>
      <c r="I98" s="19"/>
    </row>
    <row r="99" spans="1:9" ht="15.75" customHeight="1">
      <c r="A99" s="89" t="s">
        <v>200</v>
      </c>
      <c r="B99" s="48">
        <v>193.49</v>
      </c>
      <c r="C99" s="59">
        <v>55.047</v>
      </c>
      <c r="D99" s="60"/>
      <c r="E99" s="61"/>
      <c r="F99" s="73">
        <f t="shared" si="5"/>
        <v>28.449532275569794</v>
      </c>
      <c r="G99" s="74">
        <f t="shared" si="8"/>
        <v>28.449532275569794</v>
      </c>
      <c r="H99" s="75">
        <f t="shared" si="6"/>
        <v>28.449532275569794</v>
      </c>
      <c r="I99" s="19"/>
    </row>
    <row r="100" spans="1:9" ht="15.75" customHeight="1">
      <c r="A100" s="89" t="s">
        <v>185</v>
      </c>
      <c r="B100" s="48">
        <v>479.653</v>
      </c>
      <c r="C100" s="59">
        <v>70.007</v>
      </c>
      <c r="D100" s="60">
        <v>85.074</v>
      </c>
      <c r="E100" s="61">
        <v>128.287</v>
      </c>
      <c r="F100" s="73">
        <f t="shared" si="5"/>
        <v>14.595342883292714</v>
      </c>
      <c r="G100" s="74">
        <f t="shared" si="8"/>
        <v>32.33191494684699</v>
      </c>
      <c r="H100" s="75">
        <f t="shared" si="6"/>
        <v>59.07770825992959</v>
      </c>
      <c r="I100" s="19"/>
    </row>
    <row r="101" spans="1:9" ht="15.75" customHeight="1">
      <c r="A101" s="79" t="s">
        <v>213</v>
      </c>
      <c r="B101" s="48">
        <v>4.578</v>
      </c>
      <c r="C101" s="59">
        <v>1.9117</v>
      </c>
      <c r="D101" s="60"/>
      <c r="E101" s="61"/>
      <c r="F101" s="73">
        <f t="shared" si="5"/>
        <v>41.75840978593272</v>
      </c>
      <c r="G101" s="74">
        <f t="shared" si="8"/>
        <v>41.75840978593272</v>
      </c>
      <c r="H101" s="75">
        <f t="shared" si="6"/>
        <v>41.75840978593272</v>
      </c>
      <c r="I101" s="19"/>
    </row>
    <row r="102" spans="1:9" ht="15.75" customHeight="1">
      <c r="A102" s="89" t="s">
        <v>188</v>
      </c>
      <c r="B102" s="48">
        <v>231.902</v>
      </c>
      <c r="C102" s="59">
        <v>69.5157</v>
      </c>
      <c r="D102" s="60"/>
      <c r="E102" s="61"/>
      <c r="F102" s="73">
        <f t="shared" si="5"/>
        <v>29.97632620675975</v>
      </c>
      <c r="G102" s="74">
        <f t="shared" si="8"/>
        <v>29.97632620675975</v>
      </c>
      <c r="H102" s="75">
        <f t="shared" si="6"/>
        <v>29.97632620675975</v>
      </c>
      <c r="I102" s="19"/>
    </row>
    <row r="103" spans="1:9" ht="15.75" customHeight="1">
      <c r="A103" s="89" t="s">
        <v>214</v>
      </c>
      <c r="B103" s="48">
        <v>5350.831</v>
      </c>
      <c r="C103" s="59">
        <v>1141</v>
      </c>
      <c r="D103" s="60">
        <v>924.543</v>
      </c>
      <c r="E103" s="61">
        <v>3196.168</v>
      </c>
      <c r="F103" s="73">
        <f t="shared" si="5"/>
        <v>21.323790641117238</v>
      </c>
      <c r="G103" s="74">
        <f t="shared" si="8"/>
        <v>38.602284392835436</v>
      </c>
      <c r="H103" s="75">
        <f t="shared" si="6"/>
        <v>98.33446431030993</v>
      </c>
      <c r="I103" s="19"/>
    </row>
    <row r="104" spans="1:9" ht="15.75" customHeight="1">
      <c r="A104" s="35" t="s">
        <v>131</v>
      </c>
      <c r="B104" s="48"/>
      <c r="C104" s="59"/>
      <c r="D104" s="60"/>
      <c r="E104" s="61"/>
      <c r="F104" s="73"/>
      <c r="G104" s="74"/>
      <c r="H104" s="75"/>
      <c r="I104" s="19"/>
    </row>
    <row r="105" spans="1:9" ht="15.75" customHeight="1">
      <c r="A105" s="90" t="s">
        <v>132</v>
      </c>
      <c r="B105" s="48">
        <v>210.477</v>
      </c>
      <c r="C105" s="59">
        <v>68.238</v>
      </c>
      <c r="D105" s="60"/>
      <c r="E105" s="61"/>
      <c r="F105" s="73">
        <f t="shared" si="5"/>
        <v>32.420644535982554</v>
      </c>
      <c r="G105" s="74">
        <f>((C105+D105)/B105)*100</f>
        <v>32.420644535982554</v>
      </c>
      <c r="H105" s="75">
        <f t="shared" si="6"/>
        <v>32.420644535982554</v>
      </c>
      <c r="I105" s="19"/>
    </row>
    <row r="106" spans="1:9" ht="15.75" customHeight="1">
      <c r="A106" s="91" t="s">
        <v>155</v>
      </c>
      <c r="B106" s="48">
        <v>962.96</v>
      </c>
      <c r="C106" s="59">
        <v>461.93299</v>
      </c>
      <c r="D106" s="60"/>
      <c r="E106" s="61"/>
      <c r="F106" s="73">
        <f t="shared" si="5"/>
        <v>47.97011194649829</v>
      </c>
      <c r="G106" s="74">
        <f>((C106+D106)/B106)*100</f>
        <v>47.97011194649829</v>
      </c>
      <c r="H106" s="75">
        <f t="shared" si="6"/>
        <v>47.97011194649829</v>
      </c>
      <c r="I106" s="19"/>
    </row>
    <row r="107" spans="1:9" ht="15.75" customHeight="1">
      <c r="A107" s="29" t="s">
        <v>133</v>
      </c>
      <c r="B107" s="48"/>
      <c r="C107" s="59"/>
      <c r="D107" s="60"/>
      <c r="E107" s="61"/>
      <c r="F107" s="73"/>
      <c r="G107" s="74"/>
      <c r="H107" s="75"/>
      <c r="I107" s="19"/>
    </row>
    <row r="108" spans="1:9" ht="15.75" customHeight="1">
      <c r="A108" s="23" t="s">
        <v>171</v>
      </c>
      <c r="B108" s="48">
        <v>406.174</v>
      </c>
      <c r="C108" s="59">
        <v>233.785</v>
      </c>
      <c r="D108" s="60"/>
      <c r="E108" s="61"/>
      <c r="F108" s="73">
        <f t="shared" si="5"/>
        <v>57.55784466755627</v>
      </c>
      <c r="G108" s="74">
        <f>((C108+D108)/B108)*100</f>
        <v>57.55784466755627</v>
      </c>
      <c r="H108" s="75">
        <f t="shared" si="6"/>
        <v>57.55784466755627</v>
      </c>
      <c r="I108" s="19"/>
    </row>
    <row r="109" spans="1:9" ht="15.75" customHeight="1">
      <c r="A109" s="34" t="s">
        <v>134</v>
      </c>
      <c r="B109" s="48"/>
      <c r="C109" s="59"/>
      <c r="D109" s="60"/>
      <c r="E109" s="61"/>
      <c r="F109" s="73"/>
      <c r="G109" s="74"/>
      <c r="H109" s="75"/>
      <c r="I109" s="19"/>
    </row>
    <row r="110" spans="1:9" ht="15.75" customHeight="1">
      <c r="A110" s="79" t="s">
        <v>172</v>
      </c>
      <c r="B110" s="48">
        <v>14.914</v>
      </c>
      <c r="C110" s="59">
        <v>0</v>
      </c>
      <c r="D110" s="60"/>
      <c r="E110" s="61"/>
      <c r="F110" s="73">
        <f aca="true" t="shared" si="9" ref="F110:F127">(C110/B110)*100</f>
        <v>0</v>
      </c>
      <c r="G110" s="74">
        <f>((C110+D110)/B110)*100</f>
        <v>0</v>
      </c>
      <c r="H110" s="75">
        <f aca="true" t="shared" si="10" ref="H110:H127">((C110+D110+E110)/B110)*100</f>
        <v>0</v>
      </c>
      <c r="I110" s="19"/>
    </row>
    <row r="111" spans="1:9" ht="15.75" customHeight="1">
      <c r="A111" s="79" t="s">
        <v>173</v>
      </c>
      <c r="B111" s="48">
        <v>4.364</v>
      </c>
      <c r="C111" s="59">
        <v>2.376</v>
      </c>
      <c r="D111" s="60"/>
      <c r="E111" s="61"/>
      <c r="F111" s="73">
        <f t="shared" si="9"/>
        <v>54.44546287809349</v>
      </c>
      <c r="G111" s="74">
        <f>((C111+D111)/B111)*100</f>
        <v>54.44546287809349</v>
      </c>
      <c r="H111" s="75">
        <f t="shared" si="10"/>
        <v>54.44546287809349</v>
      </c>
      <c r="I111" s="19"/>
    </row>
    <row r="112" spans="1:9" ht="15.75" customHeight="1">
      <c r="A112" s="92" t="s">
        <v>186</v>
      </c>
      <c r="B112" s="48">
        <v>1.238</v>
      </c>
      <c r="C112" s="59">
        <v>0</v>
      </c>
      <c r="D112" s="60"/>
      <c r="E112" s="61"/>
      <c r="F112" s="73">
        <f t="shared" si="9"/>
        <v>0</v>
      </c>
      <c r="G112" s="74">
        <f>((C112+D112)/B112)*100</f>
        <v>0</v>
      </c>
      <c r="H112" s="75">
        <f t="shared" si="10"/>
        <v>0</v>
      </c>
      <c r="I112" s="19"/>
    </row>
    <row r="113" spans="1:9" ht="15.75" customHeight="1">
      <c r="A113" s="79" t="s">
        <v>144</v>
      </c>
      <c r="B113" s="48">
        <v>3.292</v>
      </c>
      <c r="C113" s="59">
        <v>0</v>
      </c>
      <c r="D113" s="60"/>
      <c r="E113" s="61"/>
      <c r="F113" s="73">
        <f t="shared" si="9"/>
        <v>0</v>
      </c>
      <c r="G113" s="74">
        <f>((C113+D113)/B113)*100</f>
        <v>0</v>
      </c>
      <c r="H113" s="75">
        <f t="shared" si="10"/>
        <v>0</v>
      </c>
      <c r="I113" s="19"/>
    </row>
    <row r="114" spans="1:9" ht="15.75" customHeight="1">
      <c r="A114" s="90" t="s">
        <v>139</v>
      </c>
      <c r="B114" s="48">
        <v>72.51</v>
      </c>
      <c r="C114" s="59">
        <v>37.16</v>
      </c>
      <c r="D114" s="60"/>
      <c r="E114" s="61"/>
      <c r="F114" s="73">
        <f t="shared" si="9"/>
        <v>51.24810370983312</v>
      </c>
      <c r="G114" s="74">
        <f>((C114+D114)/B114)*100</f>
        <v>51.24810370983312</v>
      </c>
      <c r="H114" s="75">
        <f t="shared" si="10"/>
        <v>51.24810370983312</v>
      </c>
      <c r="I114" s="19"/>
    </row>
    <row r="115" spans="1:9" ht="15.75" customHeight="1">
      <c r="A115" s="29" t="s">
        <v>150</v>
      </c>
      <c r="B115" s="50"/>
      <c r="C115" s="59"/>
      <c r="D115" s="60"/>
      <c r="E115" s="61"/>
      <c r="F115" s="73"/>
      <c r="G115" s="74"/>
      <c r="H115" s="75"/>
      <c r="I115" s="19"/>
    </row>
    <row r="116" spans="1:9" ht="15.75" customHeight="1">
      <c r="A116" s="79" t="s">
        <v>151</v>
      </c>
      <c r="B116" s="48">
        <v>155.115</v>
      </c>
      <c r="C116" s="59">
        <v>133.245</v>
      </c>
      <c r="D116" s="60">
        <v>30.979499</v>
      </c>
      <c r="E116" s="61"/>
      <c r="F116" s="73">
        <f t="shared" si="9"/>
        <v>85.90078328981723</v>
      </c>
      <c r="G116" s="74">
        <f>((C116+D116)/B116)*100</f>
        <v>105.8727389356284</v>
      </c>
      <c r="H116" s="75">
        <f t="shared" si="10"/>
        <v>105.8727389356284</v>
      </c>
      <c r="I116" s="19"/>
    </row>
    <row r="117" spans="1:9" ht="15.75" customHeight="1">
      <c r="A117" s="80" t="s">
        <v>174</v>
      </c>
      <c r="B117" s="81">
        <f>SUM(B95:B116)</f>
        <v>12455.108999999999</v>
      </c>
      <c r="C117" s="82">
        <f>SUM(C95:C116)</f>
        <v>3877.5449899999994</v>
      </c>
      <c r="D117" s="83">
        <f>SUM(D95:D116)</f>
        <v>1399.145499</v>
      </c>
      <c r="E117" s="84">
        <f>SUM(E95:E116)</f>
        <v>4506.342000000001</v>
      </c>
      <c r="F117" s="85">
        <f t="shared" si="9"/>
        <v>31.132164238787475</v>
      </c>
      <c r="G117" s="86">
        <f>((C117+D117)/B117)*100</f>
        <v>42.365670898584675</v>
      </c>
      <c r="H117" s="87">
        <f t="shared" si="10"/>
        <v>78.54634181844577</v>
      </c>
      <c r="I117" s="19"/>
    </row>
    <row r="118" spans="1:9" ht="15.75" customHeight="1">
      <c r="A118" s="21" t="s">
        <v>145</v>
      </c>
      <c r="B118" s="48"/>
      <c r="C118" s="59"/>
      <c r="D118" s="60"/>
      <c r="E118" s="61"/>
      <c r="F118" s="73"/>
      <c r="G118" s="74"/>
      <c r="H118" s="75"/>
      <c r="I118" s="19"/>
    </row>
    <row r="119" spans="1:9" ht="15.75" customHeight="1">
      <c r="A119" s="29" t="s">
        <v>135</v>
      </c>
      <c r="B119" s="48"/>
      <c r="C119" s="59"/>
      <c r="D119" s="60"/>
      <c r="E119" s="61"/>
      <c r="F119" s="73"/>
      <c r="G119" s="74"/>
      <c r="H119" s="75"/>
      <c r="I119" s="19"/>
    </row>
    <row r="120" spans="1:9" ht="15.75" customHeight="1">
      <c r="A120" s="79" t="s">
        <v>136</v>
      </c>
      <c r="B120" s="48">
        <v>50.672</v>
      </c>
      <c r="C120" s="59">
        <v>0</v>
      </c>
      <c r="D120" s="60"/>
      <c r="E120" s="61"/>
      <c r="F120" s="73">
        <f t="shared" si="9"/>
        <v>0</v>
      </c>
      <c r="G120" s="74">
        <f>((C120+D120)/B120)*100</f>
        <v>0</v>
      </c>
      <c r="H120" s="75">
        <f t="shared" si="10"/>
        <v>0</v>
      </c>
      <c r="I120" s="19"/>
    </row>
    <row r="121" spans="1:9" ht="15.75" customHeight="1">
      <c r="A121" s="79" t="s">
        <v>189</v>
      </c>
      <c r="B121" s="48">
        <v>5402.851</v>
      </c>
      <c r="C121" s="59">
        <v>3394.424</v>
      </c>
      <c r="D121" s="60">
        <f>2418.918+490.138</f>
        <v>2909.056</v>
      </c>
      <c r="E121" s="61">
        <v>810.6</v>
      </c>
      <c r="F121" s="73">
        <f t="shared" si="9"/>
        <v>62.826533620860545</v>
      </c>
      <c r="G121" s="74">
        <f>((C121+D121)/B121)*100</f>
        <v>116.6695139288498</v>
      </c>
      <c r="H121" s="75">
        <f t="shared" si="10"/>
        <v>131.67270391132385</v>
      </c>
      <c r="I121" s="19"/>
    </row>
    <row r="122" spans="1:9" ht="15.75" customHeight="1">
      <c r="A122" s="29" t="s">
        <v>146</v>
      </c>
      <c r="B122" s="48"/>
      <c r="C122" s="59"/>
      <c r="D122" s="60"/>
      <c r="E122" s="61"/>
      <c r="F122" s="73"/>
      <c r="G122" s="74"/>
      <c r="H122" s="75"/>
      <c r="I122" s="19"/>
    </row>
    <row r="123" spans="1:9" ht="15.75" customHeight="1">
      <c r="A123" s="79" t="s">
        <v>187</v>
      </c>
      <c r="B123" s="48">
        <v>729.491</v>
      </c>
      <c r="C123" s="59">
        <f>165.6-0.774</f>
        <v>164.826</v>
      </c>
      <c r="D123" s="60"/>
      <c r="E123" s="61"/>
      <c r="F123" s="73">
        <f t="shared" si="9"/>
        <v>22.594658467342295</v>
      </c>
      <c r="G123" s="74">
        <f>((C123+D123)/B123)*100</f>
        <v>22.594658467342295</v>
      </c>
      <c r="H123" s="75">
        <f t="shared" si="10"/>
        <v>22.594658467342295</v>
      </c>
      <c r="I123" s="19"/>
    </row>
    <row r="124" spans="1:9" ht="15.75" customHeight="1">
      <c r="A124" s="79" t="s">
        <v>137</v>
      </c>
      <c r="B124" s="48">
        <v>180.999</v>
      </c>
      <c r="C124" s="59">
        <v>111.61</v>
      </c>
      <c r="D124" s="60"/>
      <c r="E124" s="61"/>
      <c r="F124" s="73">
        <f t="shared" si="9"/>
        <v>61.66332410676302</v>
      </c>
      <c r="G124" s="74">
        <f>((C124+D124)/B124)*100</f>
        <v>61.66332410676302</v>
      </c>
      <c r="H124" s="75">
        <f t="shared" si="10"/>
        <v>61.66332410676302</v>
      </c>
      <c r="I124" s="19"/>
    </row>
    <row r="125" spans="1:9" ht="15.75" customHeight="1">
      <c r="A125" s="79" t="s">
        <v>190</v>
      </c>
      <c r="B125" s="48">
        <v>4.118</v>
      </c>
      <c r="C125" s="59"/>
      <c r="D125" s="60">
        <f>(75025241*0.05)/1000000</f>
        <v>3.7512620500000002</v>
      </c>
      <c r="E125" s="61"/>
      <c r="F125" s="73">
        <f t="shared" si="9"/>
        <v>0</v>
      </c>
      <c r="G125" s="74">
        <f>((C125+D125)/B125)*100</f>
        <v>91.09427027683341</v>
      </c>
      <c r="H125" s="75">
        <f t="shared" si="10"/>
        <v>91.09427027683341</v>
      </c>
      <c r="I125" s="19"/>
    </row>
    <row r="126" spans="1:9" ht="15.75" customHeight="1" thickBot="1">
      <c r="A126" s="36" t="s">
        <v>175</v>
      </c>
      <c r="B126" s="49">
        <f>SUM(B120:B125)</f>
        <v>6368.130999999999</v>
      </c>
      <c r="C126" s="64">
        <f>SUM(C120:C125)</f>
        <v>3670.86</v>
      </c>
      <c r="D126" s="65">
        <f>SUM(D120:D125)</f>
        <v>2912.80726205</v>
      </c>
      <c r="E126" s="66">
        <f>SUM(E120:E125)</f>
        <v>810.6</v>
      </c>
      <c r="F126" s="76">
        <f t="shared" si="9"/>
        <v>57.64422873838494</v>
      </c>
      <c r="G126" s="77">
        <f>((C126+D126)/B126)*100</f>
        <v>103.38460785511481</v>
      </c>
      <c r="H126" s="78">
        <f t="shared" si="10"/>
        <v>116.11361735570453</v>
      </c>
      <c r="I126" s="19"/>
    </row>
    <row r="127" spans="1:9" ht="15.75" customHeight="1" thickBot="1">
      <c r="A127" s="93" t="s">
        <v>147</v>
      </c>
      <c r="B127" s="94">
        <f>B17+B43+B74+B92+B117+B126</f>
        <v>36666.216</v>
      </c>
      <c r="C127" s="95">
        <f>C17+C43+C74+C92+C117+C126</f>
        <v>13914.92042938</v>
      </c>
      <c r="D127" s="96">
        <f>D17+D43+D74+D92+D117+D126</f>
        <v>5653.644858475</v>
      </c>
      <c r="E127" s="97">
        <f>E17+E43+E74+E92+E117+E126</f>
        <v>6274.214022445001</v>
      </c>
      <c r="F127" s="98">
        <f t="shared" si="9"/>
        <v>37.950249432283925</v>
      </c>
      <c r="G127" s="99">
        <f>((C127+D127)/B127)*100</f>
        <v>53.3694703807314</v>
      </c>
      <c r="H127" s="100">
        <f t="shared" si="10"/>
        <v>70.48117348760505</v>
      </c>
      <c r="I127" s="19"/>
    </row>
    <row r="128" spans="1:9" ht="15.75" customHeight="1">
      <c r="A128" s="29"/>
      <c r="B128" s="19"/>
      <c r="C128" s="19"/>
      <c r="D128" s="19"/>
      <c r="E128" s="19"/>
      <c r="F128" s="19"/>
      <c r="G128" s="19"/>
      <c r="H128" s="19"/>
      <c r="I128" s="19"/>
    </row>
    <row r="129" spans="1:9" ht="15.75" customHeight="1">
      <c r="A129" s="20" t="s">
        <v>194</v>
      </c>
      <c r="B129" s="19"/>
      <c r="C129" s="19"/>
      <c r="D129" s="19"/>
      <c r="E129" s="19"/>
      <c r="F129" s="19"/>
      <c r="G129" s="19"/>
      <c r="H129" s="19"/>
      <c r="I129" s="19"/>
    </row>
    <row r="130" spans="1:9" ht="15.75" customHeight="1">
      <c r="A130" s="29" t="s">
        <v>228</v>
      </c>
      <c r="B130" s="19"/>
      <c r="C130" s="19"/>
      <c r="D130" s="19"/>
      <c r="E130" s="19"/>
      <c r="F130" s="19"/>
      <c r="G130" s="19"/>
      <c r="H130" s="19"/>
      <c r="I130" s="19"/>
    </row>
    <row r="131" spans="1:9" ht="15.75" customHeight="1">
      <c r="A131" s="29" t="s">
        <v>229</v>
      </c>
      <c r="B131" s="19"/>
      <c r="C131" s="19"/>
      <c r="D131" s="19"/>
      <c r="E131" s="19"/>
      <c r="F131" s="19"/>
      <c r="G131" s="19"/>
      <c r="H131" s="19"/>
      <c r="I131" s="19"/>
    </row>
    <row r="132" spans="1:9" ht="15.75" customHeight="1">
      <c r="A132" s="29" t="s">
        <v>230</v>
      </c>
      <c r="B132" s="19"/>
      <c r="C132" s="19"/>
      <c r="D132" s="19"/>
      <c r="E132" s="19"/>
      <c r="F132" s="19"/>
      <c r="G132" s="19"/>
      <c r="H132" s="19"/>
      <c r="I132" s="19"/>
    </row>
    <row r="133" spans="1:9" ht="15.75" customHeight="1">
      <c r="A133" s="29" t="s">
        <v>231</v>
      </c>
      <c r="B133" s="19"/>
      <c r="C133" s="19"/>
      <c r="D133" s="19"/>
      <c r="E133" s="19"/>
      <c r="F133" s="19"/>
      <c r="G133" s="19"/>
      <c r="H133" s="19"/>
      <c r="I133" s="19"/>
    </row>
    <row r="134" spans="1:9" ht="15.75" customHeight="1">
      <c r="A134" s="29" t="s">
        <v>232</v>
      </c>
      <c r="B134" s="19"/>
      <c r="C134" s="19"/>
      <c r="D134" s="19"/>
      <c r="E134" s="19"/>
      <c r="F134" s="19"/>
      <c r="G134" s="19"/>
      <c r="H134" s="19"/>
      <c r="I134" s="19"/>
    </row>
    <row r="135" spans="1:9" ht="15.75" customHeight="1">
      <c r="A135" s="29" t="s">
        <v>233</v>
      </c>
      <c r="B135" s="19"/>
      <c r="C135" s="19"/>
      <c r="D135" s="19"/>
      <c r="E135" s="19"/>
      <c r="F135" s="19"/>
      <c r="G135" s="19"/>
      <c r="H135" s="19"/>
      <c r="I135" s="19"/>
    </row>
    <row r="136" spans="1:9" ht="15.75" customHeight="1">
      <c r="A136" s="29" t="s">
        <v>234</v>
      </c>
      <c r="B136" s="19"/>
      <c r="C136" s="19"/>
      <c r="D136" s="19"/>
      <c r="E136" s="19"/>
      <c r="F136" s="19"/>
      <c r="G136" s="19"/>
      <c r="H136" s="19"/>
      <c r="I136" s="19"/>
    </row>
    <row r="137" spans="1:9" ht="15.75" customHeight="1">
      <c r="A137" s="32" t="s">
        <v>235</v>
      </c>
      <c r="B137" s="19"/>
      <c r="C137" s="19"/>
      <c r="D137" s="19"/>
      <c r="E137" s="19"/>
      <c r="F137" s="19"/>
      <c r="G137" s="19"/>
      <c r="H137" s="19"/>
      <c r="I137" s="19"/>
    </row>
    <row r="138" spans="1:9" ht="29.25" customHeight="1">
      <c r="A138" s="37" t="s">
        <v>249</v>
      </c>
      <c r="B138" s="17"/>
      <c r="C138" s="17"/>
      <c r="D138" s="17"/>
      <c r="E138" s="17"/>
      <c r="F138" s="17"/>
      <c r="G138" s="17"/>
      <c r="H138" s="17"/>
      <c r="I138" s="17"/>
    </row>
    <row r="139" spans="1:9" ht="15.75" customHeight="1">
      <c r="A139" s="29" t="s">
        <v>250</v>
      </c>
      <c r="B139" s="19"/>
      <c r="C139" s="19"/>
      <c r="D139" s="19"/>
      <c r="E139" s="19"/>
      <c r="F139" s="19"/>
      <c r="G139" s="19"/>
      <c r="H139" s="19"/>
      <c r="I139" s="19"/>
    </row>
    <row r="140" spans="1:9" ht="15.75" customHeight="1">
      <c r="A140" s="29" t="s">
        <v>236</v>
      </c>
      <c r="B140" s="19"/>
      <c r="C140" s="19"/>
      <c r="D140" s="19"/>
      <c r="E140" s="19"/>
      <c r="F140" s="19"/>
      <c r="G140" s="19"/>
      <c r="H140" s="19"/>
      <c r="I140" s="19"/>
    </row>
    <row r="141" spans="1:9" ht="15.75" customHeight="1">
      <c r="A141" s="29" t="s">
        <v>237</v>
      </c>
      <c r="B141" s="19"/>
      <c r="C141" s="19"/>
      <c r="D141" s="19"/>
      <c r="E141" s="19"/>
      <c r="F141" s="19"/>
      <c r="G141" s="19"/>
      <c r="H141" s="19"/>
      <c r="I141" s="19"/>
    </row>
    <row r="142" spans="1:9" ht="15.75" customHeight="1">
      <c r="A142" s="38" t="s">
        <v>238</v>
      </c>
      <c r="B142" s="38"/>
      <c r="C142" s="38"/>
      <c r="D142" s="38"/>
      <c r="E142" s="38"/>
      <c r="F142" s="19"/>
      <c r="G142" s="19"/>
      <c r="H142" s="19"/>
      <c r="I142" s="19"/>
    </row>
    <row r="143" spans="1:9" ht="15.75" customHeight="1">
      <c r="A143" s="29" t="s">
        <v>239</v>
      </c>
      <c r="B143" s="19"/>
      <c r="C143" s="19"/>
      <c r="D143" s="19"/>
      <c r="E143" s="19"/>
      <c r="F143" s="19"/>
      <c r="G143" s="19"/>
      <c r="H143" s="19"/>
      <c r="I143" s="19"/>
    </row>
    <row r="144" spans="1:9" ht="15.75" customHeight="1">
      <c r="A144" s="29" t="s">
        <v>240</v>
      </c>
      <c r="B144" s="19"/>
      <c r="C144" s="19"/>
      <c r="D144" s="19"/>
      <c r="E144" s="19"/>
      <c r="F144" s="19"/>
      <c r="G144" s="19"/>
      <c r="H144" s="19"/>
      <c r="I144" s="19"/>
    </row>
    <row r="145" spans="1:9" ht="15.75" customHeight="1">
      <c r="A145" s="29" t="s">
        <v>247</v>
      </c>
      <c r="B145" s="19"/>
      <c r="C145" s="19"/>
      <c r="D145" s="19"/>
      <c r="E145" s="19"/>
      <c r="F145" s="19"/>
      <c r="G145" s="19"/>
      <c r="H145" s="19"/>
      <c r="I145" s="19"/>
    </row>
    <row r="146" spans="1:9" ht="15.75" customHeight="1">
      <c r="A146" s="34" t="s">
        <v>248</v>
      </c>
      <c r="B146" s="19"/>
      <c r="C146" s="19"/>
      <c r="D146" s="19"/>
      <c r="E146" s="19"/>
      <c r="F146" s="19"/>
      <c r="G146" s="19"/>
      <c r="H146" s="19"/>
      <c r="I146" s="19"/>
    </row>
    <row r="147" spans="1:9" ht="15.75" customHeight="1">
      <c r="A147" s="29" t="s">
        <v>241</v>
      </c>
      <c r="B147" s="19"/>
      <c r="C147" s="19"/>
      <c r="D147" s="19"/>
      <c r="E147" s="19"/>
      <c r="F147" s="19"/>
      <c r="G147" s="19"/>
      <c r="H147" s="19"/>
      <c r="I147" s="19"/>
    </row>
    <row r="148" spans="1:9" ht="15.75" customHeight="1">
      <c r="A148" s="29" t="s">
        <v>242</v>
      </c>
      <c r="B148" s="19"/>
      <c r="C148" s="19"/>
      <c r="D148" s="19"/>
      <c r="E148" s="19"/>
      <c r="F148" s="19"/>
      <c r="G148" s="19"/>
      <c r="H148" s="19"/>
      <c r="I148" s="19"/>
    </row>
    <row r="149" spans="1:9" ht="15.75" customHeight="1">
      <c r="A149" s="29" t="s">
        <v>243</v>
      </c>
      <c r="B149" s="39"/>
      <c r="C149" s="39"/>
      <c r="D149" s="39"/>
      <c r="E149" s="39"/>
      <c r="F149" s="39"/>
      <c r="G149" s="39"/>
      <c r="H149" s="39"/>
      <c r="I149" s="19"/>
    </row>
    <row r="150" spans="1:9" ht="15.75" customHeight="1">
      <c r="A150" s="29"/>
      <c r="B150" s="39"/>
      <c r="C150" s="39"/>
      <c r="D150" s="39"/>
      <c r="E150" s="39"/>
      <c r="F150" s="39"/>
      <c r="G150" s="39"/>
      <c r="H150" s="39"/>
      <c r="I150" s="19"/>
    </row>
  </sheetData>
  <sheetProtection/>
  <mergeCells count="3">
    <mergeCell ref="F3:H3"/>
    <mergeCell ref="A138:I138"/>
    <mergeCell ref="C3:E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Trimestral de Resultados</dc:title>
  <dc:subject/>
  <dc:creator>Ana Rivero Pérez</dc:creator>
  <cp:keywords/>
  <dc:description/>
  <cp:lastModifiedBy>jgarrido</cp:lastModifiedBy>
  <cp:lastPrinted>2012-07-16T13:33:45Z</cp:lastPrinted>
  <dcterms:created xsi:type="dcterms:W3CDTF">1998-03-23T10:45:12Z</dcterms:created>
  <dcterms:modified xsi:type="dcterms:W3CDTF">2012-07-16T15:29:58Z</dcterms:modified>
  <cp:category/>
  <cp:version/>
  <cp:contentType/>
  <cp:contentStatus/>
</cp:coreProperties>
</file>