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ier.raya\Desktop\"/>
    </mc:Choice>
  </mc:AlternateContent>
  <xr:revisionPtr revIDLastSave="0" documentId="13_ncr:1_{8195CD76-3645-42B9-BF6C-14EC9779FD7B}" xr6:coauthVersionLast="41" xr6:coauthVersionMax="41" xr10:uidLastSave="{00000000-0000-0000-0000-000000000000}"/>
  <bookViews>
    <workbookView xWindow="-108" yWindow="-108" windowWidth="23256" windowHeight="12600" activeTab="2" xr2:uid="{00000000-000D-0000-FFFF-FFFF00000000}"/>
  </bookViews>
  <sheets>
    <sheet name="ACTIVO CONSOLIDAD" sheetId="11" r:id="rId1"/>
    <sheet name="PASIVO CONSOLIDADO" sheetId="12" r:id="rId2"/>
    <sheet name="PyG CONSOLIDADO" sheetId="10" r:id="rId3"/>
  </sheets>
  <definedNames>
    <definedName name="_xlnm.Print_Area" localSheetId="2">'PyG CONSOLIDADO'!$A$1:$I$100</definedName>
  </definedNames>
  <calcPr calcId="181029"/>
</workbook>
</file>

<file path=xl/calcChain.xml><?xml version="1.0" encoding="utf-8"?>
<calcChain xmlns="http://schemas.openxmlformats.org/spreadsheetml/2006/main">
  <c r="G19" i="12" l="1"/>
  <c r="G48" i="12" l="1"/>
  <c r="G75" i="12"/>
  <c r="I75" i="12"/>
  <c r="I54" i="12"/>
  <c r="G54" i="12"/>
  <c r="G48" i="11"/>
  <c r="I23" i="11"/>
  <c r="I12" i="11" l="1"/>
  <c r="G12" i="11"/>
  <c r="G26" i="11"/>
  <c r="G23" i="11" s="1"/>
  <c r="I72" i="10" l="1"/>
  <c r="I66" i="10"/>
  <c r="I60" i="10"/>
  <c r="I76" i="10" s="1"/>
  <c r="I48" i="10"/>
  <c r="I38" i="10"/>
  <c r="I33" i="10"/>
  <c r="I29" i="10"/>
  <c r="I13" i="10" s="1"/>
  <c r="I23" i="10"/>
  <c r="I15" i="10"/>
  <c r="I87" i="12"/>
  <c r="I86" i="12" s="1"/>
  <c r="I82" i="12"/>
  <c r="I61" i="12"/>
  <c r="I50" i="12"/>
  <c r="I44" i="12"/>
  <c r="I37" i="12"/>
  <c r="I23" i="12"/>
  <c r="I18" i="12"/>
  <c r="I44" i="11"/>
  <c r="I38" i="11"/>
  <c r="I32" i="11" s="1"/>
  <c r="I16" i="11"/>
  <c r="I58" i="10" l="1"/>
  <c r="I82" i="10" s="1"/>
  <c r="I86" i="10" s="1"/>
  <c r="I92" i="10" s="1"/>
  <c r="I94" i="10" s="1"/>
  <c r="I12" i="12"/>
  <c r="I10" i="12" s="1"/>
  <c r="I69" i="12"/>
  <c r="I94" i="12"/>
  <c r="I10" i="11"/>
  <c r="I54" i="11" s="1"/>
  <c r="G86" i="12"/>
  <c r="H82" i="12"/>
  <c r="G82" i="12"/>
  <c r="G61" i="12"/>
  <c r="G44" i="12"/>
  <c r="G37" i="12"/>
  <c r="G18" i="12"/>
  <c r="G12" i="12" s="1"/>
  <c r="G44" i="11"/>
  <c r="G38" i="11"/>
  <c r="G16" i="11"/>
  <c r="G10" i="11" s="1"/>
  <c r="G32" i="11" l="1"/>
  <c r="G50" i="12"/>
  <c r="G69" i="12"/>
  <c r="G10" i="12"/>
  <c r="G54" i="11" l="1"/>
  <c r="G94" i="12"/>
  <c r="G72" i="10" l="1"/>
  <c r="G66" i="10"/>
  <c r="G60" i="10"/>
  <c r="G48" i="10"/>
  <c r="G38" i="10"/>
  <c r="G33" i="10"/>
  <c r="G29" i="10"/>
  <c r="G23" i="10"/>
  <c r="G15" i="10"/>
  <c r="G13" i="10" l="1"/>
  <c r="G76" i="10"/>
  <c r="G58" i="10"/>
  <c r="G82" i="10" l="1"/>
  <c r="G86" i="10" s="1"/>
  <c r="G92" i="10" s="1"/>
  <c r="G94" i="10" s="1"/>
</calcChain>
</file>

<file path=xl/sharedStrings.xml><?xml version="1.0" encoding="utf-8"?>
<sst xmlns="http://schemas.openxmlformats.org/spreadsheetml/2006/main" count="159" uniqueCount="141">
  <si>
    <t>BALANCE DE SITUACIÓN CONSOLIDADO</t>
  </si>
  <si>
    <t>(expresado en euros)</t>
  </si>
  <si>
    <t>ACTIVO</t>
  </si>
  <si>
    <t>A)  ACTIVO NO CORRIENTE</t>
  </si>
  <si>
    <t xml:space="preserve">  I. Inmovilizado intangible</t>
  </si>
  <si>
    <t xml:space="preserve">  II. Inmovilizado material</t>
  </si>
  <si>
    <t xml:space="preserve">     1. Terrenos y construcciones</t>
  </si>
  <si>
    <t xml:space="preserve">     2. Instalaciones técnicas y otro inmovilizado material</t>
  </si>
  <si>
    <t xml:space="preserve">     3. Inmovilizado en curso y anticipos</t>
  </si>
  <si>
    <t xml:space="preserve">  III. Inversiones inmobiliarias</t>
  </si>
  <si>
    <t xml:space="preserve">  IV. Inversiones en empresas del grupo y asociadas a largo plazo</t>
  </si>
  <si>
    <t xml:space="preserve">     1. Participaciones puestas en equivalencia</t>
  </si>
  <si>
    <t xml:space="preserve">     3. Otros activos financieros</t>
  </si>
  <si>
    <t xml:space="preserve">  V. Inversiones financieras a largo plazo</t>
  </si>
  <si>
    <t xml:space="preserve">  VI. Activos por impuesto diferido</t>
  </si>
  <si>
    <t>B)  ACTIVOS CORRIENTES</t>
  </si>
  <si>
    <t xml:space="preserve">  I. Activos no corrientes mantenidos para la venta</t>
  </si>
  <si>
    <t xml:space="preserve">  II. Existencias</t>
  </si>
  <si>
    <t xml:space="preserve">  III. Deudores comerciales y otras cuentas a cobrar</t>
  </si>
  <si>
    <t xml:space="preserve">     1. Clientes por ventas y prestaciones de servicios</t>
  </si>
  <si>
    <t xml:space="preserve">     2. Empresas puestas en equivalencia</t>
  </si>
  <si>
    <t xml:space="preserve">     3. Activos por impuesto corriente</t>
  </si>
  <si>
    <t xml:space="preserve">     4. Otros deudores</t>
  </si>
  <si>
    <t xml:space="preserve">  IV. Inversiones en empresas del grupo y asociadas a corto plazo</t>
  </si>
  <si>
    <t xml:space="preserve">     2. Otros activos financieros</t>
  </si>
  <si>
    <t xml:space="preserve">  V. Inversiones financieras a corto plazo</t>
  </si>
  <si>
    <t xml:space="preserve">  VI. Periodificaciones a corto plazo</t>
  </si>
  <si>
    <t>TOTAL ACTIVO</t>
  </si>
  <si>
    <t>PATRIMONIO NETO Y PASIVO</t>
  </si>
  <si>
    <t>A) PATRIMONIO NETO</t>
  </si>
  <si>
    <t>A-1) Fondos propios</t>
  </si>
  <si>
    <t xml:space="preserve">  I. Capital </t>
  </si>
  <si>
    <t xml:space="preserve">  II. Prima de emisión</t>
  </si>
  <si>
    <t xml:space="preserve">  III. Reservas</t>
  </si>
  <si>
    <t xml:space="preserve">    1. Reservas distribuibles</t>
  </si>
  <si>
    <t xml:space="preserve">    2. Reservas no distribuibles</t>
  </si>
  <si>
    <t xml:space="preserve">    3. Resultados de ejercicios anteriores</t>
  </si>
  <si>
    <t xml:space="preserve">  IV. Reservas en sociedades consolidadas</t>
  </si>
  <si>
    <t xml:space="preserve">  V. Reservas en sociedades puestas en equivalencia</t>
  </si>
  <si>
    <t xml:space="preserve">  VI. (Acciones y participaciones en patrimonio propias y de la sociedad dominante)</t>
  </si>
  <si>
    <t xml:space="preserve">  VII. Otras aportaciones de socios</t>
  </si>
  <si>
    <t xml:space="preserve">  VIII. Resultado del ejercicio atribuido a la sociedad dominante</t>
  </si>
  <si>
    <t xml:space="preserve"> IX. (Dividendo a cuenta)</t>
  </si>
  <si>
    <t xml:space="preserve"> X. Otros instrumentos de patrimonio neto</t>
  </si>
  <si>
    <t>A-2) Ajustes por cambios de valor</t>
  </si>
  <si>
    <t>A-3) Subvenciones, donaciones y legados recibidos</t>
  </si>
  <si>
    <t xml:space="preserve">  I. En sociedades consolidadas</t>
  </si>
  <si>
    <t xml:space="preserve">  II. En sociedades puestas en equivalencia</t>
  </si>
  <si>
    <t>A-4) Socios externos</t>
  </si>
  <si>
    <t>B) PASIVO NO CORRIENTE</t>
  </si>
  <si>
    <t xml:space="preserve">  I. Provisiones a largo plazo</t>
  </si>
  <si>
    <t xml:space="preserve">  II. Deudas a largo plazo</t>
  </si>
  <si>
    <t xml:space="preserve">    1. Obligaciones y otros valores negociables</t>
  </si>
  <si>
    <t xml:space="preserve">    3. Acreedores por arrendamiento financiero</t>
  </si>
  <si>
    <t xml:space="preserve">    4. Otros pasivos financieros</t>
  </si>
  <si>
    <t xml:space="preserve">  III. Deudas con empresas del grupo y asociadas a largo plazo</t>
  </si>
  <si>
    <t xml:space="preserve">     1. Deudas con empresas puestas en equivalencia</t>
  </si>
  <si>
    <t xml:space="preserve">     2. Otras deudas</t>
  </si>
  <si>
    <t xml:space="preserve">  IV. Pasivo por impuesto diferido</t>
  </si>
  <si>
    <t xml:space="preserve">  V. Periodificaciones a largo plazo</t>
  </si>
  <si>
    <t>C) PASIVO CORRIENTE</t>
  </si>
  <si>
    <t xml:space="preserve">  I. Pasivos vinculados con activos no corrientes mantenidos para la venta</t>
  </si>
  <si>
    <t xml:space="preserve">  II. Provisiones a corto plazo</t>
  </si>
  <si>
    <t xml:space="preserve">  III. Deudas a corto plazo</t>
  </si>
  <si>
    <t xml:space="preserve">  IV. Deudas con empresas del grupo y asociadas a corto plazo</t>
  </si>
  <si>
    <t xml:space="preserve">  V. Acreedores comerciales y otras cuentas a pagar</t>
  </si>
  <si>
    <t xml:space="preserve">    1. Proveedores</t>
  </si>
  <si>
    <t xml:space="preserve">    2. Proveedores, empresas del grupo y asociadas</t>
  </si>
  <si>
    <t xml:space="preserve">    3. Pasivos por impuesto corriente</t>
  </si>
  <si>
    <t xml:space="preserve">    4. Otros acreedores</t>
  </si>
  <si>
    <t>TOTAL PATRIMONIO NETO Y PASIVO</t>
  </si>
  <si>
    <t>A) OPERACIONES CONTINUADAS</t>
  </si>
  <si>
    <t xml:space="preserve">  1. Importe neto de la cifra de negocios</t>
  </si>
  <si>
    <t xml:space="preserve">     b) Prestaciones de servicios</t>
  </si>
  <si>
    <t xml:space="preserve">  2. Variación de existencias de productos terminados y en curso de fabricación</t>
  </si>
  <si>
    <t xml:space="preserve">  3. Trabajos realizados por la empresa para su activo</t>
  </si>
  <si>
    <t xml:space="preserve">  4. Aprovisionamientos</t>
  </si>
  <si>
    <t xml:space="preserve">     b) Consumo de materias primas y otras materias consumibles</t>
  </si>
  <si>
    <t xml:space="preserve">     c) Trabajos realizados por otras empresas</t>
  </si>
  <si>
    <t xml:space="preserve">     a) Ingresos accesorios y otros de gestión corriente</t>
  </si>
  <si>
    <t xml:space="preserve">     a) Sueldos y salarios y asimilados</t>
  </si>
  <si>
    <t xml:space="preserve">     b) Cargas sociales</t>
  </si>
  <si>
    <t xml:space="preserve">     c) Provisiones</t>
  </si>
  <si>
    <t xml:space="preserve">     b) Otros gastos de gestión corriente</t>
  </si>
  <si>
    <t xml:space="preserve">     a) Deterioros y pérdidas</t>
  </si>
  <si>
    <t xml:space="preserve">     b) Resultados por enajenaciones y otras</t>
  </si>
  <si>
    <t xml:space="preserve">     a) De participaciones en instrumentos de patrimonio</t>
  </si>
  <si>
    <t xml:space="preserve">     a) Cartera de negociación y otros</t>
  </si>
  <si>
    <t xml:space="preserve">     b) Imputación al resultado del ejercicio por activos financieros disponibles para la venta</t>
  </si>
  <si>
    <t>A.3) RESULTADO ANTES DE IMPUESTOS(A.1+A.2+20+21+22)</t>
  </si>
  <si>
    <t>A.4) RESULTADO DEL EJERCICIO PROCEDENTE DE OPERACIONES CONTINUADAS(A.3+23)</t>
  </si>
  <si>
    <t>B) OPERACIONES INTERRUMPIDAS</t>
  </si>
  <si>
    <t>A.5) RESULTADO CONSOLIDADO DEL EJERCICIO (A.4+24)</t>
  </si>
  <si>
    <t>Resultado atribuido a la sociedad dominante……….</t>
  </si>
  <si>
    <t>Resultado atribuido a socios externos………………….</t>
  </si>
  <si>
    <t>Nota</t>
  </si>
  <si>
    <t>NBI BEARINGS EUROPE, S.A. Y SOCIEDADES DEPENDIENTES</t>
  </si>
  <si>
    <t xml:space="preserve"> 9. Imputación de subvenciones de inmovilizado no financiero y otras</t>
  </si>
  <si>
    <t xml:space="preserve"> 8. Amortización del inmovilizado</t>
  </si>
  <si>
    <t xml:space="preserve"> 7. Otros gastos de explotación</t>
  </si>
  <si>
    <t xml:space="preserve"> 6. Gastos de personal</t>
  </si>
  <si>
    <t xml:space="preserve"> 5. Otros ingresos de explotación</t>
  </si>
  <si>
    <t>10. Excesos de provisiones</t>
  </si>
  <si>
    <t xml:space="preserve">  1. Deterioro y resultado por enajenaciones del inmovilizado</t>
  </si>
  <si>
    <t>12. Deterioro y resultado por enajenaciones de participaciones consolidadas</t>
  </si>
  <si>
    <t>14. Otros resultados</t>
  </si>
  <si>
    <t xml:space="preserve"> 15. Ingresos financieros</t>
  </si>
  <si>
    <t xml:space="preserve"> 16. Gastos financieros</t>
  </si>
  <si>
    <t xml:space="preserve"> 17. Variación de valor razonable en instrumentos financieros</t>
  </si>
  <si>
    <t xml:space="preserve"> 18. Diferencias de cambio</t>
  </si>
  <si>
    <t xml:space="preserve"> 19. Deterioro y resultado por enajenaciones de instrumentos financieros</t>
  </si>
  <si>
    <t xml:space="preserve"> 23.Impuestos sobre beneficios</t>
  </si>
  <si>
    <t xml:space="preserve"> 24.Resultado del ejercicio procedente de operaciones interrumpidas neto de impuestos</t>
  </si>
  <si>
    <t xml:space="preserve">  I. Diferencia de conversión de sociedades consolidadas</t>
  </si>
  <si>
    <t xml:space="preserve">  II. Diferencia de conversión de sociedades puestas en equivalencia</t>
  </si>
  <si>
    <t xml:space="preserve">  III. Otros ajustes por cambios de valor de sociedades consolidadas</t>
  </si>
  <si>
    <t xml:space="preserve">  IV. Otros ajustes por cambios de valor de sociedades puestas en equivalencia</t>
  </si>
  <si>
    <t xml:space="preserve">  VII. Efectivo y otros activos líquidos equivalentes</t>
  </si>
  <si>
    <t xml:space="preserve">CUENTA DE PÉRDIDAS Y GANANCIAS  CONSOLIDADA DE LOS PERÍODOS </t>
  </si>
  <si>
    <t>13. Diferencia negativa de consolidación de sociedades consolidadas</t>
  </si>
  <si>
    <t>A.1) RESULTADO DE LA EXPLOTACIÓN (1+2+3+4+5+6+7+8+9+10+11+12+13+14)</t>
  </si>
  <si>
    <t>A.2) RESULTADO FINANCIERO (15+16+17+18+19)</t>
  </si>
  <si>
    <t xml:space="preserve"> 20. Participación en beneficios (pérdidas) de sociedades puestas en equivalencia</t>
  </si>
  <si>
    <t xml:space="preserve"> 21. Deterioro y resultados por enajenaciones de participaciones puestas en equivalencia</t>
  </si>
  <si>
    <t xml:space="preserve"> 22. Diferencia negativa de consolidación de sociedades puestas en equivalencia</t>
  </si>
  <si>
    <t>CUENTA DE PÉRDIDAS Y GANANCIAS</t>
  </si>
  <si>
    <t>A 31 DE DICIEMBRE DE 2018 Y 2017</t>
  </si>
  <si>
    <t>TERMINADOS EL 31 DE DICIEMBRE DE 2018 Y 2017</t>
  </si>
  <si>
    <t xml:space="preserve">     2. Créditos a sociedades puestas en equivalencia</t>
  </si>
  <si>
    <t xml:space="preserve">     1. Créditos a empresas puestas en equivalencia</t>
  </si>
  <si>
    <t xml:space="preserve">     1. Inmovilizado Intangible</t>
  </si>
  <si>
    <t xml:space="preserve">    2. Deudas con entidades de crédito</t>
  </si>
  <si>
    <t xml:space="preserve">    5. Proveedores de Inmovilizado</t>
  </si>
  <si>
    <t>La memoria adjunta forma parte de las cuentas anuales del ejercicio 2018</t>
  </si>
  <si>
    <t xml:space="preserve">     a) Ventas</t>
  </si>
  <si>
    <t xml:space="preserve">     a) Consumo de mercaderías</t>
  </si>
  <si>
    <t xml:space="preserve">     d) Deterioro de mercaderías, materias primas y otros aprovisionamientos</t>
  </si>
  <si>
    <t xml:space="preserve">     b) Subvenciones de explotación incorporadas al resultado del ejercicio</t>
  </si>
  <si>
    <t xml:space="preserve">     a) Perdidas, deterioro y variación de provisiones por operaciones comerciales</t>
  </si>
  <si>
    <t xml:space="preserve">     b) De valores negociables y otros instrumentos financieros</t>
  </si>
  <si>
    <t xml:space="preserve">     2. Fondo de comercio de consolidación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</si>
</sst>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;\(#,##0\)\ "/>
    <numFmt numFmtId="167" formatCode="#,##0.00;\(#,##0.00\);"/>
    <numFmt numFmtId="168" formatCode="#,##0\ ;\(#,##0\)"/>
    <numFmt numFmtId="169" formatCode="_(* #,##0.00_);_(* \(#,##0.00\);_(* &quot;-&quot;??_);_(@_)"/>
    <numFmt numFmtId="170" formatCode="#,##0.0"/>
    <numFmt numFmtId="171" formatCode="_-* #,##0.0\ _€_-;\-* #,##0.0\ _€_-;_-* &quot;-&quot;?\ _€_-;_-@_-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omic Sans MS"/>
      <family val="2"/>
    </font>
    <font>
      <sz val="10"/>
      <name val="Arial"/>
      <family val="2"/>
    </font>
    <font>
      <sz val="10"/>
      <name val="Geneva"/>
    </font>
    <font>
      <sz val="9"/>
      <name val="Geneva"/>
    </font>
    <font>
      <b/>
      <sz val="12"/>
      <name val="Times New Roman"/>
      <family val="1"/>
    </font>
    <font>
      <sz val="10"/>
      <name val="Arial"/>
      <family val="2"/>
    </font>
    <font>
      <sz val="11"/>
      <color theme="1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sz val="8"/>
      <name val="Trebuchet MS"/>
      <family val="2"/>
    </font>
    <font>
      <b/>
      <sz val="8"/>
      <color indexed="8"/>
      <name val="Trebuchet MS"/>
      <family val="2"/>
    </font>
    <font>
      <sz val="8"/>
      <color indexed="8"/>
      <name val="Trebuchet MS"/>
      <family val="2"/>
    </font>
    <font>
      <b/>
      <sz val="8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2">
    <xf numFmtId="0" fontId="0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4" fontId="6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/>
    <xf numFmtId="4" fontId="7" fillId="0" borderId="0"/>
    <xf numFmtId="0" fontId="5" fillId="0" borderId="0"/>
    <xf numFmtId="10" fontId="7" fillId="0" borderId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9" fontId="5" fillId="0" borderId="0" applyFont="0" applyFill="0" applyBorder="0" applyAlignment="0" applyProtection="0"/>
    <xf numFmtId="3" fontId="8" fillId="0" borderId="0"/>
    <xf numFmtId="165" fontId="5" fillId="0" borderId="0" applyFont="0" applyFill="0" applyBorder="0" applyAlignment="0" applyProtection="0"/>
    <xf numFmtId="0" fontId="9" fillId="0" borderId="0"/>
    <xf numFmtId="0" fontId="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11" fillId="0" borderId="0" xfId="0" applyFont="1"/>
    <xf numFmtId="15" fontId="11" fillId="2" borderId="0" xfId="0" applyNumberFormat="1" applyFont="1" applyFill="1"/>
    <xf numFmtId="166" fontId="12" fillId="2" borderId="0" xfId="0" applyNumberFormat="1" applyFont="1" applyFill="1"/>
    <xf numFmtId="166" fontId="12" fillId="2" borderId="1" xfId="0" applyNumberFormat="1" applyFont="1" applyFill="1" applyBorder="1"/>
    <xf numFmtId="166" fontId="12" fillId="2" borderId="2" xfId="0" applyNumberFormat="1" applyFont="1" applyFill="1" applyBorder="1"/>
    <xf numFmtId="166" fontId="12" fillId="2" borderId="0" xfId="0" applyNumberFormat="1" applyFont="1" applyFill="1" applyAlignment="1">
      <alignment horizontal="centerContinuous"/>
    </xf>
    <xf numFmtId="166" fontId="11" fillId="2" borderId="0" xfId="0" applyNumberFormat="1" applyFont="1" applyFill="1" applyAlignment="1">
      <alignment horizontal="centerContinuous"/>
    </xf>
    <xf numFmtId="166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/>
    <xf numFmtId="166" fontId="12" fillId="2" borderId="1" xfId="0" applyNumberFormat="1" applyFont="1" applyFill="1" applyBorder="1" applyAlignment="1">
      <alignment horizontal="left"/>
    </xf>
    <xf numFmtId="166" fontId="12" fillId="2" borderId="0" xfId="0" applyNumberFormat="1" applyFont="1" applyFill="1" applyAlignment="1">
      <alignment horizontal="center"/>
    </xf>
    <xf numFmtId="166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6" fontId="12" fillId="2" borderId="0" xfId="2" applyNumberFormat="1" applyFont="1" applyFill="1" applyAlignment="1">
      <alignment horizont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right" vertical="center"/>
    </xf>
    <xf numFmtId="171" fontId="11" fillId="0" borderId="0" xfId="0" applyNumberFormat="1" applyFont="1"/>
    <xf numFmtId="0" fontId="11" fillId="2" borderId="0" xfId="0" applyFont="1" applyFill="1" applyAlignment="1">
      <alignment horizontal="left"/>
    </xf>
    <xf numFmtId="0" fontId="11" fillId="2" borderId="1" xfId="0" applyFont="1" applyFill="1" applyBorder="1"/>
    <xf numFmtId="166" fontId="11" fillId="2" borderId="1" xfId="0" applyNumberFormat="1" applyFont="1" applyFill="1" applyBorder="1" applyAlignment="1">
      <alignment horizontal="left"/>
    </xf>
    <xf numFmtId="166" fontId="11" fillId="2" borderId="1" xfId="0" applyNumberFormat="1" applyFont="1" applyFill="1" applyBorder="1"/>
    <xf numFmtId="166" fontId="12" fillId="2" borderId="0" xfId="0" applyNumberFormat="1" applyFont="1" applyFill="1" applyAlignment="1">
      <alignment horizontal="left"/>
    </xf>
    <xf numFmtId="49" fontId="12" fillId="2" borderId="1" xfId="0" applyNumberFormat="1" applyFont="1" applyFill="1" applyBorder="1" applyAlignment="1">
      <alignment horizontal="left"/>
    </xf>
    <xf numFmtId="49" fontId="11" fillId="2" borderId="1" xfId="0" applyNumberFormat="1" applyFont="1" applyFill="1" applyBorder="1"/>
    <xf numFmtId="0" fontId="15" fillId="2" borderId="0" xfId="0" applyFont="1" applyFill="1" applyAlignment="1">
      <alignment horizontal="right"/>
    </xf>
    <xf numFmtId="0" fontId="13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right" vertical="center"/>
    </xf>
    <xf numFmtId="167" fontId="13" fillId="0" borderId="0" xfId="1" applyNumberFormat="1" applyFont="1" applyAlignment="1">
      <alignment horizontal="right" vertical="justify"/>
    </xf>
    <xf numFmtId="4" fontId="11" fillId="0" borderId="0" xfId="0" applyNumberFormat="1" applyFont="1"/>
    <xf numFmtId="165" fontId="13" fillId="0" borderId="0" xfId="1" applyFont="1" applyAlignment="1">
      <alignment horizontal="right" vertical="justify"/>
    </xf>
    <xf numFmtId="0" fontId="13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justify" vertical="top" wrapText="1"/>
    </xf>
    <xf numFmtId="0" fontId="16" fillId="2" borderId="0" xfId="0" applyFont="1" applyFill="1" applyAlignment="1">
      <alignment horizontal="right" vertical="top" wrapText="1"/>
    </xf>
    <xf numFmtId="0" fontId="11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right" vertical="center"/>
    </xf>
    <xf numFmtId="167" fontId="14" fillId="0" borderId="0" xfId="1" applyNumberFormat="1" applyFont="1" applyAlignment="1">
      <alignment horizontal="right" vertical="justify"/>
    </xf>
    <xf numFmtId="0" fontId="14" fillId="2" borderId="0" xfId="0" applyFont="1" applyFill="1" applyAlignment="1">
      <alignment horizontal="left" vertical="center"/>
    </xf>
    <xf numFmtId="165" fontId="14" fillId="0" borderId="0" xfId="1" applyFont="1" applyAlignment="1">
      <alignment horizontal="right" vertical="justify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horizontal="left" vertical="top"/>
    </xf>
    <xf numFmtId="0" fontId="13" fillId="2" borderId="0" xfId="0" applyFont="1" applyFill="1" applyAlignment="1">
      <alignment horizontal="justify" vertical="top"/>
    </xf>
    <xf numFmtId="0" fontId="16" fillId="2" borderId="0" xfId="0" applyFont="1" applyFill="1" applyAlignment="1">
      <alignment horizontal="right" vertical="top"/>
    </xf>
    <xf numFmtId="0" fontId="12" fillId="2" borderId="0" xfId="0" applyFont="1" applyFill="1" applyAlignment="1">
      <alignment horizontal="left"/>
    </xf>
    <xf numFmtId="0" fontId="12" fillId="2" borderId="0" xfId="0" applyFont="1" applyFill="1"/>
    <xf numFmtId="0" fontId="18" fillId="2" borderId="0" xfId="0" applyFont="1" applyFill="1" applyAlignment="1">
      <alignment horizontal="right"/>
    </xf>
    <xf numFmtId="0" fontId="11" fillId="0" borderId="0" xfId="0" applyFont="1" applyAlignment="1">
      <alignment horizontal="left"/>
    </xf>
    <xf numFmtId="170" fontId="12" fillId="2" borderId="0" xfId="1" applyNumberFormat="1" applyFont="1" applyFill="1" applyAlignment="1">
      <alignment horizontal="right" vertical="justify"/>
    </xf>
    <xf numFmtId="170" fontId="12" fillId="2" borderId="0" xfId="0" applyNumberFormat="1" applyFont="1" applyFill="1" applyAlignment="1">
      <alignment vertical="center"/>
    </xf>
    <xf numFmtId="170" fontId="11" fillId="2" borderId="0" xfId="0" applyNumberFormat="1" applyFont="1" applyFill="1"/>
    <xf numFmtId="170" fontId="11" fillId="2" borderId="0" xfId="1" applyNumberFormat="1" applyFont="1" applyFill="1" applyAlignment="1">
      <alignment horizontal="right" vertical="justify"/>
    </xf>
    <xf numFmtId="170" fontId="13" fillId="2" borderId="0" xfId="1" applyNumberFormat="1" applyFont="1" applyFill="1" applyAlignment="1">
      <alignment horizontal="right" vertical="justify"/>
    </xf>
    <xf numFmtId="170" fontId="13" fillId="2" borderId="0" xfId="0" applyNumberFormat="1" applyFont="1" applyFill="1" applyAlignment="1">
      <alignment vertical="center"/>
    </xf>
    <xf numFmtId="170" fontId="12" fillId="2" borderId="0" xfId="0" applyNumberFormat="1" applyFont="1" applyFill="1"/>
    <xf numFmtId="170" fontId="14" fillId="2" borderId="0" xfId="1" applyNumberFormat="1" applyFont="1" applyFill="1" applyAlignment="1">
      <alignment horizontal="right" vertical="justify"/>
    </xf>
    <xf numFmtId="170" fontId="14" fillId="2" borderId="0" xfId="0" applyNumberFormat="1" applyFont="1" applyFill="1" applyAlignment="1">
      <alignment vertical="center"/>
    </xf>
    <xf numFmtId="170" fontId="13" fillId="2" borderId="0" xfId="0" applyNumberFormat="1" applyFont="1" applyFill="1" applyAlignment="1">
      <alignment horizontal="right" vertical="justify"/>
    </xf>
    <xf numFmtId="170" fontId="11" fillId="2" borderId="0" xfId="0" applyNumberFormat="1" applyFont="1" applyFill="1" applyAlignment="1">
      <alignment horizontal="right" vertical="justify"/>
    </xf>
    <xf numFmtId="170" fontId="14" fillId="2" borderId="0" xfId="0" applyNumberFormat="1" applyFont="1" applyFill="1" applyAlignment="1">
      <alignment horizontal="right" vertical="justify"/>
    </xf>
    <xf numFmtId="166" fontId="12" fillId="2" borderId="0" xfId="0" applyNumberFormat="1" applyFont="1" applyFill="1" applyAlignment="1">
      <alignment horizontal="center"/>
    </xf>
    <xf numFmtId="166" fontId="12" fillId="2" borderId="2" xfId="0" applyNumberFormat="1" applyFont="1" applyFill="1" applyBorder="1" applyAlignment="1">
      <alignment horizontal="center"/>
    </xf>
    <xf numFmtId="166" fontId="12" fillId="2" borderId="1" xfId="0" applyNumberFormat="1" applyFont="1" applyFill="1" applyBorder="1" applyAlignment="1">
      <alignment horizontal="center"/>
    </xf>
  </cellXfs>
  <cellStyles count="62">
    <cellStyle name="Comma" xfId="1" builtinId="3"/>
    <cellStyle name="Comma [0]" xfId="2" builtinId="6"/>
    <cellStyle name="Euro" xfId="3" xr:uid="{00000000-0005-0000-0000-000002000000}"/>
    <cellStyle name="Euro 2" xfId="24" xr:uid="{00000000-0005-0000-0000-000003000000}"/>
    <cellStyle name="Fecha" xfId="4" xr:uid="{00000000-0005-0000-0000-000004000000}"/>
    <cellStyle name="Millares [0] 2" xfId="5" xr:uid="{00000000-0005-0000-0000-000005000000}"/>
    <cellStyle name="Millares [0] 2 2" xfId="25" xr:uid="{00000000-0005-0000-0000-000006000000}"/>
    <cellStyle name="Millares [0] 3" xfId="14" xr:uid="{00000000-0005-0000-0000-000007000000}"/>
    <cellStyle name="Millares [0] 3 2" xfId="29" xr:uid="{00000000-0005-0000-0000-000008000000}"/>
    <cellStyle name="Millares [0] 4" xfId="23" xr:uid="{00000000-0005-0000-0000-000009000000}"/>
    <cellStyle name="Millares 2" xfId="6" xr:uid="{00000000-0005-0000-0000-00000A000000}"/>
    <cellStyle name="Millares 2 2" xfId="19" xr:uid="{00000000-0005-0000-0000-00000B000000}"/>
    <cellStyle name="Millares 2 3" xfId="26" xr:uid="{00000000-0005-0000-0000-00000C000000}"/>
    <cellStyle name="Millares 3" xfId="7" xr:uid="{00000000-0005-0000-0000-00000D000000}"/>
    <cellStyle name="Millares 3 2" xfId="27" xr:uid="{00000000-0005-0000-0000-00000E000000}"/>
    <cellStyle name="Millares 4" xfId="13" xr:uid="{00000000-0005-0000-0000-00000F000000}"/>
    <cellStyle name="Millares 4 2" xfId="28" xr:uid="{00000000-0005-0000-0000-000010000000}"/>
    <cellStyle name="Millares 5" xfId="16" xr:uid="{00000000-0005-0000-0000-000011000000}"/>
    <cellStyle name="Millares 6" xfId="17" xr:uid="{00000000-0005-0000-0000-000012000000}"/>
    <cellStyle name="Millares 7" xfId="22" xr:uid="{00000000-0005-0000-0000-000013000000}"/>
    <cellStyle name="Millares 8" xfId="32" xr:uid="{00000000-0005-0000-0000-000014000000}"/>
    <cellStyle name="Normal" xfId="0" builtinId="0"/>
    <cellStyle name="Normal (-)" xfId="8" xr:uid="{00000000-0005-0000-0000-000016000000}"/>
    <cellStyle name="Normal (2)" xfId="9" xr:uid="{00000000-0005-0000-0000-000017000000}"/>
    <cellStyle name="Normal 10" xfId="38" xr:uid="{00000000-0005-0000-0000-000018000000}"/>
    <cellStyle name="Normal 11" xfId="39" xr:uid="{00000000-0005-0000-0000-000019000000}"/>
    <cellStyle name="Normal 12" xfId="40" xr:uid="{00000000-0005-0000-0000-00001A000000}"/>
    <cellStyle name="Normal 13" xfId="41" xr:uid="{00000000-0005-0000-0000-00001B000000}"/>
    <cellStyle name="Normal 14" xfId="18" xr:uid="{00000000-0005-0000-0000-00001C000000}"/>
    <cellStyle name="Normal 14 2" xfId="42" xr:uid="{00000000-0005-0000-0000-00001D000000}"/>
    <cellStyle name="Normal 15" xfId="43" xr:uid="{00000000-0005-0000-0000-00001E000000}"/>
    <cellStyle name="Normal 16" xfId="44" xr:uid="{00000000-0005-0000-0000-00001F000000}"/>
    <cellStyle name="Normal 17" xfId="45" xr:uid="{00000000-0005-0000-0000-000020000000}"/>
    <cellStyle name="Normal 18" xfId="46" xr:uid="{00000000-0005-0000-0000-000021000000}"/>
    <cellStyle name="Normal 19" xfId="47" xr:uid="{00000000-0005-0000-0000-000022000000}"/>
    <cellStyle name="Normal 2" xfId="10" xr:uid="{00000000-0005-0000-0000-000023000000}"/>
    <cellStyle name="Normal 20" xfId="48" xr:uid="{00000000-0005-0000-0000-000024000000}"/>
    <cellStyle name="Normal 21" xfId="49" xr:uid="{00000000-0005-0000-0000-000025000000}"/>
    <cellStyle name="Normal 22" xfId="50" xr:uid="{00000000-0005-0000-0000-000026000000}"/>
    <cellStyle name="Normal 23" xfId="51" xr:uid="{00000000-0005-0000-0000-000027000000}"/>
    <cellStyle name="Normal 24" xfId="52" xr:uid="{00000000-0005-0000-0000-000028000000}"/>
    <cellStyle name="Normal 25" xfId="53" xr:uid="{00000000-0005-0000-0000-000029000000}"/>
    <cellStyle name="Normal 26" xfId="54" xr:uid="{00000000-0005-0000-0000-00002A000000}"/>
    <cellStyle name="Normal 27" xfId="55" xr:uid="{00000000-0005-0000-0000-00002B000000}"/>
    <cellStyle name="Normal 28" xfId="56" xr:uid="{00000000-0005-0000-0000-00002C000000}"/>
    <cellStyle name="Normal 29" xfId="57" xr:uid="{00000000-0005-0000-0000-00002D000000}"/>
    <cellStyle name="Normal 3" xfId="12" xr:uid="{00000000-0005-0000-0000-00002E000000}"/>
    <cellStyle name="Normal 30" xfId="58" xr:uid="{00000000-0005-0000-0000-00002F000000}"/>
    <cellStyle name="Normal 31" xfId="59" xr:uid="{00000000-0005-0000-0000-000030000000}"/>
    <cellStyle name="Normal 32" xfId="60" xr:uid="{00000000-0005-0000-0000-000031000000}"/>
    <cellStyle name="Normal 33" xfId="61" xr:uid="{00000000-0005-0000-0000-000032000000}"/>
    <cellStyle name="Normal 4" xfId="15" xr:uid="{00000000-0005-0000-0000-000033000000}"/>
    <cellStyle name="Normal 4 2" xfId="30" xr:uid="{00000000-0005-0000-0000-000034000000}"/>
    <cellStyle name="Normal 5" xfId="20" xr:uid="{00000000-0005-0000-0000-000035000000}"/>
    <cellStyle name="Normal 5 2" xfId="33" xr:uid="{00000000-0005-0000-0000-000036000000}"/>
    <cellStyle name="Normal 6" xfId="21" xr:uid="{00000000-0005-0000-0000-000037000000}"/>
    <cellStyle name="Normal 6 2" xfId="34" xr:uid="{00000000-0005-0000-0000-000038000000}"/>
    <cellStyle name="Normal 7" xfId="35" xr:uid="{00000000-0005-0000-0000-000039000000}"/>
    <cellStyle name="Normal 8" xfId="36" xr:uid="{00000000-0005-0000-0000-00003A000000}"/>
    <cellStyle name="Normal 9" xfId="37" xr:uid="{00000000-0005-0000-0000-00003B000000}"/>
    <cellStyle name="Porcentual (2)" xfId="11" xr:uid="{00000000-0005-0000-0000-00003C000000}"/>
    <cellStyle name="Porcentual 2" xfId="31" xr:uid="{00000000-0005-0000-0000-00003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1"/>
  <sheetViews>
    <sheetView topLeftCell="B1" zoomScale="90" zoomScaleNormal="90" workbookViewId="0">
      <selection activeCell="C70" sqref="C70"/>
    </sheetView>
  </sheetViews>
  <sheetFormatPr defaultColWidth="11.5546875" defaultRowHeight="14.4"/>
  <cols>
    <col min="1" max="1" width="3.109375" style="3" hidden="1" customWidth="1"/>
    <col min="2" max="2" width="11.5546875" style="3"/>
    <col min="3" max="3" width="48.88671875" style="3" customWidth="1"/>
    <col min="4" max="4" width="3.109375" style="3" customWidth="1"/>
    <col min="5" max="5" width="6.33203125" style="3" customWidth="1"/>
    <col min="6" max="6" width="2.33203125" style="3" customWidth="1"/>
    <col min="7" max="7" width="16.109375" style="3" customWidth="1"/>
    <col min="8" max="8" width="2.109375" style="3" customWidth="1"/>
    <col min="9" max="9" width="16" style="3" customWidth="1"/>
    <col min="10" max="10" width="4.44140625" style="3" customWidth="1"/>
    <col min="11" max="16384" width="11.5546875" style="3"/>
  </cols>
  <sheetData>
    <row r="1" spans="1:10">
      <c r="A1" s="1"/>
      <c r="B1" s="1"/>
      <c r="C1" s="1"/>
      <c r="D1" s="1"/>
      <c r="E1" s="2"/>
      <c r="F1" s="1"/>
      <c r="G1" s="4"/>
      <c r="H1" s="1"/>
      <c r="I1" s="1"/>
      <c r="J1" s="1"/>
    </row>
    <row r="2" spans="1:10">
      <c r="A2" s="5"/>
      <c r="B2" s="71" t="s">
        <v>96</v>
      </c>
      <c r="C2" s="71"/>
      <c r="D2" s="71"/>
      <c r="E2" s="71"/>
      <c r="F2" s="71"/>
      <c r="G2" s="71"/>
      <c r="H2" s="71"/>
      <c r="I2" s="71"/>
      <c r="J2" s="5"/>
    </row>
    <row r="3" spans="1:10">
      <c r="A3" s="5"/>
      <c r="B3" s="71" t="s">
        <v>0</v>
      </c>
      <c r="C3" s="71"/>
      <c r="D3" s="71"/>
      <c r="E3" s="71"/>
      <c r="F3" s="71"/>
      <c r="G3" s="71"/>
      <c r="H3" s="71"/>
      <c r="I3" s="71"/>
      <c r="J3" s="5"/>
    </row>
    <row r="4" spans="1:10">
      <c r="A4" s="5"/>
      <c r="B4" s="71" t="s">
        <v>126</v>
      </c>
      <c r="C4" s="71"/>
      <c r="D4" s="71"/>
      <c r="E4" s="71"/>
      <c r="F4" s="71"/>
      <c r="G4" s="71"/>
      <c r="H4" s="71"/>
      <c r="I4" s="71"/>
      <c r="J4" s="5"/>
    </row>
    <row r="5" spans="1:10" ht="15" thickBo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>
      <c r="A6" s="7"/>
      <c r="B6" s="72" t="s">
        <v>1</v>
      </c>
      <c r="C6" s="72"/>
      <c r="D6" s="72"/>
      <c r="E6" s="72"/>
      <c r="F6" s="72"/>
      <c r="G6" s="72"/>
      <c r="H6" s="72"/>
      <c r="I6" s="72"/>
      <c r="J6" s="7"/>
    </row>
    <row r="7" spans="1:10">
      <c r="A7" s="8"/>
      <c r="B7" s="9"/>
      <c r="C7" s="9"/>
      <c r="D7" s="9"/>
      <c r="E7" s="10"/>
      <c r="F7" s="9"/>
      <c r="G7" s="11"/>
      <c r="H7" s="9"/>
      <c r="I7" s="9"/>
      <c r="J7" s="1"/>
    </row>
    <row r="8" spans="1:10" ht="15" thickBot="1">
      <c r="A8" s="12"/>
      <c r="B8" s="73" t="s">
        <v>2</v>
      </c>
      <c r="C8" s="73"/>
      <c r="D8" s="13"/>
      <c r="E8" s="14" t="s">
        <v>95</v>
      </c>
      <c r="F8" s="13"/>
      <c r="G8" s="15">
        <v>2018</v>
      </c>
      <c r="H8" s="16"/>
      <c r="I8" s="15">
        <v>2017</v>
      </c>
    </row>
    <row r="9" spans="1:10">
      <c r="A9" s="1"/>
      <c r="B9" s="1"/>
      <c r="C9" s="1"/>
      <c r="D9" s="1"/>
      <c r="E9" s="2"/>
      <c r="F9" s="1"/>
      <c r="G9" s="1"/>
      <c r="H9" s="1"/>
      <c r="I9" s="1"/>
    </row>
    <row r="10" spans="1:10">
      <c r="A10" s="17"/>
      <c r="B10" s="17" t="s">
        <v>3</v>
      </c>
      <c r="C10" s="17"/>
      <c r="D10" s="17"/>
      <c r="E10" s="18"/>
      <c r="F10" s="17"/>
      <c r="G10" s="59">
        <f>G12+G16+G21+G23+G28+G30</f>
        <v>12842039.119999999</v>
      </c>
      <c r="H10" s="59"/>
      <c r="I10" s="59">
        <f>I12+I16+I21+I23+I28+I30</f>
        <v>11879718.91</v>
      </c>
    </row>
    <row r="11" spans="1:10">
      <c r="A11" s="1"/>
      <c r="B11" s="17"/>
      <c r="C11" s="17"/>
      <c r="D11" s="17"/>
      <c r="E11" s="18"/>
      <c r="F11" s="17"/>
      <c r="G11" s="60"/>
      <c r="H11" s="61"/>
      <c r="I11" s="60"/>
    </row>
    <row r="12" spans="1:10">
      <c r="A12" s="1">
        <v>1</v>
      </c>
      <c r="B12" s="17" t="s">
        <v>4</v>
      </c>
      <c r="C12" s="17"/>
      <c r="D12" s="17"/>
      <c r="E12" s="18"/>
      <c r="F12" s="17"/>
      <c r="G12" s="59">
        <f>SUM(G13:G14)</f>
        <v>2334850.7999999998</v>
      </c>
      <c r="H12" s="59"/>
      <c r="I12" s="59">
        <f>SUM(I13:I14)</f>
        <v>3165090.41</v>
      </c>
    </row>
    <row r="13" spans="1:10">
      <c r="A13" s="1"/>
      <c r="B13" s="19" t="s">
        <v>130</v>
      </c>
      <c r="C13" s="17"/>
      <c r="D13" s="17"/>
      <c r="E13" s="18"/>
      <c r="F13" s="17"/>
      <c r="G13" s="62">
        <v>918538.71</v>
      </c>
      <c r="H13" s="62"/>
      <c r="I13" s="62">
        <v>1567361.11</v>
      </c>
    </row>
    <row r="14" spans="1:10">
      <c r="A14" s="1"/>
      <c r="B14" s="19" t="s">
        <v>140</v>
      </c>
      <c r="C14" s="17"/>
      <c r="D14" s="17"/>
      <c r="E14" s="18"/>
      <c r="F14" s="17"/>
      <c r="G14" s="62">
        <v>1416312.09</v>
      </c>
      <c r="H14" s="62"/>
      <c r="I14" s="62">
        <v>1597729.3</v>
      </c>
    </row>
    <row r="15" spans="1:10">
      <c r="A15" s="1"/>
      <c r="B15" s="19"/>
      <c r="C15" s="19"/>
      <c r="D15" s="19"/>
      <c r="E15" s="20"/>
      <c r="F15" s="19"/>
      <c r="G15" s="62"/>
      <c r="H15" s="61"/>
      <c r="I15" s="62"/>
    </row>
    <row r="16" spans="1:10">
      <c r="A16" s="1"/>
      <c r="B16" s="17" t="s">
        <v>5</v>
      </c>
      <c r="C16" s="17"/>
      <c r="D16" s="17"/>
      <c r="E16" s="18"/>
      <c r="F16" s="17"/>
      <c r="G16" s="59">
        <f>SUM(G17:G19)</f>
        <v>9867328.2899999991</v>
      </c>
      <c r="H16" s="60"/>
      <c r="I16" s="59">
        <f>SUM(I17:I19)</f>
        <v>8484328.3000000007</v>
      </c>
    </row>
    <row r="17" spans="1:9">
      <c r="A17" s="1">
        <v>2</v>
      </c>
      <c r="B17" s="19" t="s">
        <v>6</v>
      </c>
      <c r="C17" s="19"/>
      <c r="D17" s="19"/>
      <c r="E17" s="20"/>
      <c r="F17" s="19"/>
      <c r="G17" s="62">
        <v>2328483.9</v>
      </c>
      <c r="H17" s="61"/>
      <c r="I17" s="62">
        <v>1604321.22</v>
      </c>
    </row>
    <row r="18" spans="1:9">
      <c r="A18" s="1">
        <v>3</v>
      </c>
      <c r="B18" s="19" t="s">
        <v>7</v>
      </c>
      <c r="C18" s="19"/>
      <c r="D18" s="19"/>
      <c r="E18" s="20"/>
      <c r="F18" s="19"/>
      <c r="G18" s="62">
        <v>2346826</v>
      </c>
      <c r="H18" s="61"/>
      <c r="I18" s="62">
        <v>2381622.96</v>
      </c>
    </row>
    <row r="19" spans="1:9">
      <c r="A19" s="1">
        <v>4</v>
      </c>
      <c r="B19" s="19" t="s">
        <v>8</v>
      </c>
      <c r="C19" s="19"/>
      <c r="D19" s="19"/>
      <c r="E19" s="20"/>
      <c r="F19" s="19"/>
      <c r="G19" s="62">
        <v>5192018.3899999997</v>
      </c>
      <c r="H19" s="61"/>
      <c r="I19" s="62">
        <v>4498384.12</v>
      </c>
    </row>
    <row r="20" spans="1:9">
      <c r="A20" s="1"/>
      <c r="B20" s="19"/>
      <c r="C20" s="19"/>
      <c r="D20" s="19"/>
      <c r="E20" s="20"/>
      <c r="F20" s="19"/>
      <c r="G20" s="62"/>
      <c r="H20" s="61"/>
      <c r="I20" s="62"/>
    </row>
    <row r="21" spans="1:9">
      <c r="A21" s="1">
        <v>99</v>
      </c>
      <c r="B21" s="17" t="s">
        <v>9</v>
      </c>
      <c r="C21" s="17"/>
      <c r="D21" s="17"/>
      <c r="E21" s="18"/>
      <c r="F21" s="19"/>
      <c r="G21" s="59"/>
      <c r="H21" s="59"/>
      <c r="I21" s="59"/>
    </row>
    <row r="22" spans="1:9">
      <c r="A22" s="1"/>
      <c r="B22" s="19"/>
      <c r="C22" s="19"/>
      <c r="D22" s="19"/>
      <c r="E22" s="20"/>
      <c r="F22" s="19"/>
      <c r="G22" s="62"/>
      <c r="H22" s="61"/>
      <c r="I22" s="62"/>
    </row>
    <row r="23" spans="1:9">
      <c r="A23" s="1"/>
      <c r="B23" s="17" t="s">
        <v>10</v>
      </c>
      <c r="C23" s="17"/>
      <c r="D23" s="17"/>
      <c r="E23" s="18"/>
      <c r="F23" s="19"/>
      <c r="G23" s="59">
        <f>SUM(G24:G26)</f>
        <v>7778.7</v>
      </c>
      <c r="H23" s="61"/>
      <c r="I23" s="59">
        <f>SUM(I24:I26)</f>
        <v>0</v>
      </c>
    </row>
    <row r="24" spans="1:9">
      <c r="A24" s="1">
        <v>5</v>
      </c>
      <c r="B24" s="19" t="s">
        <v>11</v>
      </c>
      <c r="C24" s="19"/>
      <c r="D24" s="19"/>
      <c r="E24" s="20"/>
      <c r="F24" s="19"/>
      <c r="G24" s="62">
        <v>0</v>
      </c>
      <c r="H24" s="61"/>
      <c r="I24" s="62">
        <v>0</v>
      </c>
    </row>
    <row r="25" spans="1:9">
      <c r="A25" s="1">
        <v>6</v>
      </c>
      <c r="B25" s="19" t="s">
        <v>128</v>
      </c>
      <c r="C25" s="19"/>
      <c r="D25" s="19"/>
      <c r="E25" s="20"/>
      <c r="F25" s="19"/>
      <c r="G25" s="62">
        <v>0</v>
      </c>
      <c r="H25" s="61"/>
      <c r="I25" s="62">
        <v>0</v>
      </c>
    </row>
    <row r="26" spans="1:9">
      <c r="A26" s="1">
        <v>7</v>
      </c>
      <c r="B26" s="19" t="s">
        <v>12</v>
      </c>
      <c r="C26" s="19"/>
      <c r="D26" s="19"/>
      <c r="E26" s="20"/>
      <c r="F26" s="19"/>
      <c r="G26" s="62">
        <f>7778+0.7</f>
        <v>7778.7</v>
      </c>
      <c r="H26" s="61"/>
      <c r="I26" s="62">
        <v>0</v>
      </c>
    </row>
    <row r="27" spans="1:9">
      <c r="A27" s="1"/>
      <c r="B27" s="19"/>
      <c r="C27" s="19"/>
      <c r="D27" s="19"/>
      <c r="E27" s="20"/>
      <c r="F27" s="19"/>
      <c r="G27" s="62"/>
      <c r="H27" s="61"/>
      <c r="I27" s="62"/>
    </row>
    <row r="28" spans="1:9">
      <c r="A28" s="1">
        <v>8</v>
      </c>
      <c r="B28" s="17" t="s">
        <v>13</v>
      </c>
      <c r="C28" s="17"/>
      <c r="D28" s="17"/>
      <c r="E28" s="21"/>
      <c r="F28" s="19"/>
      <c r="G28" s="59">
        <v>107617.34</v>
      </c>
      <c r="H28" s="59"/>
      <c r="I28" s="59">
        <v>86940.2</v>
      </c>
    </row>
    <row r="29" spans="1:9">
      <c r="A29" s="1"/>
      <c r="B29" s="19"/>
      <c r="C29" s="19"/>
      <c r="D29" s="19"/>
      <c r="E29" s="20"/>
      <c r="F29" s="19"/>
      <c r="G29" s="62"/>
      <c r="H29" s="61"/>
      <c r="I29" s="62"/>
    </row>
    <row r="30" spans="1:9">
      <c r="A30" s="1">
        <v>9</v>
      </c>
      <c r="B30" s="17" t="s">
        <v>14</v>
      </c>
      <c r="C30" s="17"/>
      <c r="D30" s="17"/>
      <c r="E30" s="18"/>
      <c r="F30" s="19"/>
      <c r="G30" s="59">
        <v>524463.99</v>
      </c>
      <c r="H30" s="59"/>
      <c r="I30" s="59">
        <v>143360</v>
      </c>
    </row>
    <row r="31" spans="1:9">
      <c r="A31" s="1"/>
      <c r="B31" s="17"/>
      <c r="C31" s="17"/>
      <c r="D31" s="17"/>
      <c r="E31" s="18"/>
      <c r="F31" s="19"/>
      <c r="G31" s="59"/>
      <c r="H31" s="61"/>
      <c r="I31" s="59"/>
    </row>
    <row r="32" spans="1:9">
      <c r="A32" s="1"/>
      <c r="B32" s="17" t="s">
        <v>15</v>
      </c>
      <c r="C32" s="17"/>
      <c r="D32" s="17"/>
      <c r="E32" s="18"/>
      <c r="F32" s="19"/>
      <c r="G32" s="59">
        <f>G34+G36+G38+G44+G48+G50+G52</f>
        <v>27562785.380000003</v>
      </c>
      <c r="H32" s="61"/>
      <c r="I32" s="59">
        <f>I34+I36+I38+I44+I48+I50+I52</f>
        <v>22264454.91</v>
      </c>
    </row>
    <row r="33" spans="1:9">
      <c r="A33" s="1"/>
      <c r="B33" s="19"/>
      <c r="C33" s="19"/>
      <c r="D33" s="19"/>
      <c r="E33" s="20"/>
      <c r="F33" s="19"/>
      <c r="G33" s="62"/>
      <c r="H33" s="61"/>
      <c r="I33" s="62"/>
    </row>
    <row r="34" spans="1:9">
      <c r="A34" s="1">
        <v>11</v>
      </c>
      <c r="B34" s="17" t="s">
        <v>16</v>
      </c>
      <c r="C34" s="17"/>
      <c r="D34" s="17"/>
      <c r="E34" s="18"/>
      <c r="F34" s="19"/>
      <c r="G34" s="59">
        <v>0</v>
      </c>
      <c r="H34" s="59"/>
      <c r="I34" s="59">
        <v>0</v>
      </c>
    </row>
    <row r="35" spans="1:9">
      <c r="A35" s="1"/>
      <c r="B35" s="17"/>
      <c r="C35" s="17"/>
      <c r="D35" s="17"/>
      <c r="E35" s="22"/>
      <c r="F35" s="17"/>
      <c r="G35" s="59"/>
      <c r="H35" s="61"/>
      <c r="I35" s="59"/>
    </row>
    <row r="36" spans="1:9">
      <c r="A36" s="1">
        <v>12</v>
      </c>
      <c r="B36" s="17" t="s">
        <v>17</v>
      </c>
      <c r="C36" s="17"/>
      <c r="D36" s="17"/>
      <c r="E36" s="18"/>
      <c r="F36" s="17"/>
      <c r="G36" s="59">
        <v>10237391.279999999</v>
      </c>
      <c r="H36" s="59"/>
      <c r="I36" s="59">
        <v>9976668.0800000001</v>
      </c>
    </row>
    <row r="37" spans="1:9">
      <c r="A37" s="1"/>
      <c r="B37" s="19"/>
      <c r="C37" s="19"/>
      <c r="D37" s="19"/>
      <c r="E37" s="20"/>
      <c r="F37" s="19"/>
      <c r="G37" s="62"/>
      <c r="H37" s="61"/>
      <c r="I37" s="62"/>
    </row>
    <row r="38" spans="1:9">
      <c r="A38" s="1"/>
      <c r="B38" s="17" t="s">
        <v>18</v>
      </c>
      <c r="C38" s="17"/>
      <c r="D38" s="17"/>
      <c r="E38" s="18"/>
      <c r="F38" s="17"/>
      <c r="G38" s="59">
        <f>SUM(G39:G42)</f>
        <v>5945324.0899999999</v>
      </c>
      <c r="H38" s="60"/>
      <c r="I38" s="59">
        <f>SUM(I39:I42)</f>
        <v>6217461.9699999997</v>
      </c>
    </row>
    <row r="39" spans="1:9">
      <c r="A39" s="1">
        <v>13</v>
      </c>
      <c r="B39" s="19" t="s">
        <v>19</v>
      </c>
      <c r="C39" s="19"/>
      <c r="D39" s="19"/>
      <c r="E39" s="20"/>
      <c r="F39" s="19"/>
      <c r="G39" s="62">
        <v>5309786.53</v>
      </c>
      <c r="H39" s="61"/>
      <c r="I39" s="62">
        <v>5745534.3099999996</v>
      </c>
    </row>
    <row r="40" spans="1:9">
      <c r="A40" s="1">
        <v>14</v>
      </c>
      <c r="B40" s="19" t="s">
        <v>20</v>
      </c>
      <c r="C40" s="19"/>
      <c r="D40" s="19"/>
      <c r="E40" s="20"/>
      <c r="F40" s="19"/>
      <c r="G40" s="62">
        <v>12613.77</v>
      </c>
      <c r="H40" s="61"/>
      <c r="I40" s="62"/>
    </row>
    <row r="41" spans="1:9">
      <c r="A41" s="1">
        <v>15</v>
      </c>
      <c r="B41" s="19" t="s">
        <v>21</v>
      </c>
      <c r="C41" s="19"/>
      <c r="D41" s="19"/>
      <c r="E41" s="20"/>
      <c r="F41" s="19"/>
      <c r="G41" s="62">
        <v>435683.97</v>
      </c>
      <c r="H41" s="61"/>
      <c r="I41" s="62">
        <v>121937.23</v>
      </c>
    </row>
    <row r="42" spans="1:9">
      <c r="A42" s="1">
        <v>16</v>
      </c>
      <c r="B42" s="19" t="s">
        <v>22</v>
      </c>
      <c r="C42" s="19"/>
      <c r="D42" s="19"/>
      <c r="E42" s="20"/>
      <c r="F42" s="19"/>
      <c r="G42" s="62">
        <v>187239.82</v>
      </c>
      <c r="H42" s="61"/>
      <c r="I42" s="62">
        <v>349990.43</v>
      </c>
    </row>
    <row r="43" spans="1:9">
      <c r="A43" s="1"/>
      <c r="B43" s="19"/>
      <c r="C43" s="19"/>
      <c r="D43" s="19"/>
      <c r="E43" s="20"/>
      <c r="F43" s="19"/>
      <c r="G43" s="62"/>
      <c r="H43" s="61"/>
      <c r="I43" s="62"/>
    </row>
    <row r="44" spans="1:9">
      <c r="A44" s="1"/>
      <c r="B44" s="17" t="s">
        <v>23</v>
      </c>
      <c r="C44" s="17"/>
      <c r="D44" s="17"/>
      <c r="E44" s="18"/>
      <c r="F44" s="19"/>
      <c r="G44" s="59">
        <f>SUM(G45:G46)</f>
        <v>0</v>
      </c>
      <c r="H44" s="60"/>
      <c r="I44" s="59">
        <f>SUM(I45:I46)</f>
        <v>0</v>
      </c>
    </row>
    <row r="45" spans="1:9">
      <c r="A45" s="1">
        <v>17</v>
      </c>
      <c r="B45" s="19" t="s">
        <v>129</v>
      </c>
      <c r="C45" s="19"/>
      <c r="D45" s="19"/>
      <c r="E45" s="20"/>
      <c r="F45" s="19"/>
      <c r="G45" s="62"/>
      <c r="H45" s="60"/>
      <c r="I45" s="62"/>
    </row>
    <row r="46" spans="1:9">
      <c r="A46" s="1">
        <v>18</v>
      </c>
      <c r="B46" s="19" t="s">
        <v>24</v>
      </c>
      <c r="C46" s="19"/>
      <c r="D46" s="19"/>
      <c r="E46" s="20"/>
      <c r="F46" s="19"/>
      <c r="G46" s="62">
        <v>0</v>
      </c>
      <c r="H46" s="60"/>
      <c r="I46" s="62">
        <v>0</v>
      </c>
    </row>
    <row r="47" spans="1:9">
      <c r="A47" s="1"/>
      <c r="B47" s="19"/>
      <c r="C47" s="19"/>
      <c r="D47" s="19"/>
      <c r="E47" s="20"/>
      <c r="F47" s="19"/>
      <c r="G47" s="62"/>
      <c r="H47" s="60"/>
      <c r="I47" s="62"/>
    </row>
    <row r="48" spans="1:9">
      <c r="A48" s="1">
        <v>19</v>
      </c>
      <c r="B48" s="17" t="s">
        <v>25</v>
      </c>
      <c r="C48" s="17"/>
      <c r="D48" s="17"/>
      <c r="E48" s="18"/>
      <c r="F48" s="19"/>
      <c r="G48" s="59">
        <f>1432812.68-0.3</f>
        <v>1432812.38</v>
      </c>
      <c r="H48" s="59"/>
      <c r="I48" s="59">
        <v>742222.52</v>
      </c>
    </row>
    <row r="49" spans="1:9">
      <c r="A49" s="1"/>
      <c r="B49" s="17"/>
      <c r="C49" s="17"/>
      <c r="D49" s="17"/>
      <c r="E49" s="18"/>
      <c r="F49" s="19"/>
      <c r="G49" s="60"/>
      <c r="H49" s="60"/>
      <c r="I49" s="60"/>
    </row>
    <row r="50" spans="1:9">
      <c r="A50" s="1">
        <v>20</v>
      </c>
      <c r="B50" s="17" t="s">
        <v>26</v>
      </c>
      <c r="C50" s="17"/>
      <c r="D50" s="17"/>
      <c r="E50" s="18"/>
      <c r="F50" s="19"/>
      <c r="G50" s="59">
        <v>33572.26</v>
      </c>
      <c r="H50" s="61"/>
      <c r="I50" s="59">
        <v>39534.639999999999</v>
      </c>
    </row>
    <row r="51" spans="1:9">
      <c r="A51" s="1"/>
      <c r="B51" s="17"/>
      <c r="C51" s="17"/>
      <c r="D51" s="17"/>
      <c r="E51" s="18"/>
      <c r="F51" s="19"/>
      <c r="G51" s="60"/>
      <c r="H51" s="60"/>
      <c r="I51" s="60"/>
    </row>
    <row r="52" spans="1:9">
      <c r="A52" s="1">
        <v>21</v>
      </c>
      <c r="B52" s="17" t="s">
        <v>117</v>
      </c>
      <c r="C52" s="17"/>
      <c r="D52" s="17"/>
      <c r="E52" s="18"/>
      <c r="F52" s="19"/>
      <c r="G52" s="59">
        <v>9913685.3699999992</v>
      </c>
      <c r="H52" s="61"/>
      <c r="I52" s="59">
        <v>5288567.7</v>
      </c>
    </row>
    <row r="53" spans="1:9">
      <c r="A53" s="1"/>
      <c r="B53" s="1"/>
      <c r="C53" s="1"/>
      <c r="D53" s="1"/>
      <c r="E53" s="2"/>
      <c r="F53" s="1"/>
      <c r="G53" s="61"/>
      <c r="H53" s="61"/>
      <c r="I53" s="61"/>
    </row>
    <row r="54" spans="1:9">
      <c r="A54" s="17"/>
      <c r="B54" s="17" t="s">
        <v>27</v>
      </c>
      <c r="C54" s="17"/>
      <c r="D54" s="17"/>
      <c r="E54" s="18"/>
      <c r="F54" s="17"/>
      <c r="G54" s="59">
        <f>G10+G32</f>
        <v>40404824.5</v>
      </c>
      <c r="H54" s="60"/>
      <c r="I54" s="59">
        <f>I10+I32</f>
        <v>34144173.82</v>
      </c>
    </row>
    <row r="55" spans="1:9">
      <c r="A55" s="1"/>
      <c r="B55" s="1"/>
      <c r="C55" s="1"/>
      <c r="D55" s="1"/>
      <c r="E55" s="2"/>
      <c r="F55" s="1"/>
      <c r="G55" s="1"/>
      <c r="H55" s="1"/>
      <c r="I55" s="1"/>
    </row>
    <row r="56" spans="1:9">
      <c r="A56" s="1"/>
      <c r="B56" s="1"/>
      <c r="C56" s="1"/>
      <c r="D56" s="1"/>
      <c r="E56" s="2"/>
      <c r="F56" s="1"/>
      <c r="G56" s="1"/>
      <c r="H56" s="1"/>
      <c r="I56" s="1"/>
    </row>
    <row r="57" spans="1:9">
      <c r="A57" s="1"/>
      <c r="B57" s="1"/>
      <c r="C57" s="1"/>
      <c r="D57" s="1"/>
      <c r="E57" s="2"/>
      <c r="F57" s="1"/>
      <c r="G57" s="1"/>
      <c r="H57" s="1"/>
      <c r="I57" s="1"/>
    </row>
    <row r="58" spans="1:9">
      <c r="A58" s="1"/>
      <c r="B58" s="1"/>
      <c r="C58" s="1"/>
      <c r="D58" s="1"/>
      <c r="E58" s="2"/>
      <c r="F58" s="1"/>
      <c r="G58" s="1"/>
      <c r="H58" s="1"/>
      <c r="I58" s="1"/>
    </row>
    <row r="59" spans="1:9">
      <c r="A59" s="1"/>
      <c r="B59" s="1"/>
      <c r="C59" s="1"/>
      <c r="D59" s="1"/>
      <c r="E59" s="2"/>
      <c r="F59" s="1"/>
      <c r="G59" s="1"/>
      <c r="H59" s="1"/>
      <c r="I59" s="1"/>
    </row>
    <row r="60" spans="1:9">
      <c r="A60" s="1"/>
      <c r="B60" s="1"/>
      <c r="C60" s="1"/>
      <c r="D60" s="1"/>
      <c r="E60" s="2"/>
      <c r="F60" s="1"/>
      <c r="G60" s="1"/>
      <c r="H60" s="1"/>
      <c r="I60" s="1"/>
    </row>
    <row r="61" spans="1:9">
      <c r="A61" s="1"/>
      <c r="B61" s="1"/>
      <c r="C61" s="1"/>
      <c r="D61" s="1"/>
      <c r="E61" s="2"/>
      <c r="F61" s="1"/>
      <c r="G61" s="1"/>
      <c r="H61" s="1"/>
      <c r="I61" s="1"/>
    </row>
    <row r="62" spans="1:9">
      <c r="A62" s="1"/>
      <c r="B62" s="1"/>
      <c r="C62" s="1"/>
      <c r="D62" s="1"/>
      <c r="E62" s="2"/>
      <c r="F62" s="1"/>
      <c r="G62" s="1"/>
      <c r="H62" s="1"/>
      <c r="I62" s="1"/>
    </row>
    <row r="63" spans="1:9">
      <c r="A63" s="1"/>
      <c r="B63" s="1"/>
      <c r="C63" s="1"/>
      <c r="D63" s="1"/>
      <c r="E63" s="2"/>
      <c r="F63" s="1"/>
      <c r="G63" s="1"/>
      <c r="H63" s="1"/>
      <c r="I63" s="1"/>
    </row>
    <row r="64" spans="1:9">
      <c r="A64" s="1"/>
      <c r="B64" s="1"/>
      <c r="C64" s="1"/>
      <c r="D64" s="1"/>
      <c r="E64" s="2"/>
      <c r="F64" s="1"/>
      <c r="G64" s="1"/>
      <c r="H64" s="1"/>
      <c r="I64" s="1"/>
    </row>
    <row r="65" spans="1:9">
      <c r="A65" s="1"/>
      <c r="B65" s="1"/>
      <c r="C65" s="1"/>
      <c r="D65" s="1"/>
      <c r="E65" s="2"/>
      <c r="F65" s="1"/>
      <c r="G65" s="1"/>
      <c r="H65" s="1"/>
      <c r="I65" s="1"/>
    </row>
    <row r="66" spans="1:9">
      <c r="A66" s="1"/>
      <c r="B66" s="1"/>
      <c r="C66" s="1"/>
      <c r="D66" s="1"/>
      <c r="E66" s="2"/>
      <c r="F66" s="1"/>
      <c r="G66" s="1"/>
      <c r="H66" s="1"/>
      <c r="I66" s="1"/>
    </row>
    <row r="67" spans="1:9">
      <c r="A67" s="1"/>
      <c r="B67" s="1"/>
      <c r="C67" s="1"/>
      <c r="D67" s="1"/>
      <c r="E67" s="2"/>
      <c r="F67" s="1"/>
      <c r="G67" s="1"/>
      <c r="H67" s="1"/>
      <c r="I67" s="1"/>
    </row>
    <row r="68" spans="1:9">
      <c r="A68" s="1"/>
      <c r="B68" s="1"/>
      <c r="C68" s="1"/>
      <c r="D68" s="1"/>
      <c r="E68" s="2"/>
      <c r="F68" s="1"/>
      <c r="G68" s="1"/>
      <c r="H68" s="1"/>
      <c r="I68" s="1"/>
    </row>
    <row r="69" spans="1:9">
      <c r="A69" s="1"/>
      <c r="B69" s="1"/>
      <c r="C69" s="1"/>
      <c r="D69" s="1"/>
      <c r="E69" s="2"/>
      <c r="F69" s="1"/>
      <c r="G69" s="1"/>
      <c r="H69" s="1"/>
      <c r="I69" s="1"/>
    </row>
    <row r="70" spans="1:9">
      <c r="A70" s="1"/>
      <c r="B70" s="1"/>
      <c r="C70" s="1"/>
      <c r="D70" s="1"/>
      <c r="E70" s="2"/>
      <c r="F70" s="1"/>
      <c r="G70" s="1"/>
      <c r="H70" s="1"/>
      <c r="I70" s="1"/>
    </row>
    <row r="71" spans="1:9">
      <c r="A71" s="1"/>
      <c r="B71" s="1"/>
      <c r="C71" s="1"/>
      <c r="D71" s="1"/>
      <c r="E71" s="2"/>
      <c r="F71" s="1"/>
      <c r="G71" s="1"/>
      <c r="H71" s="1"/>
      <c r="I71" s="1"/>
    </row>
    <row r="72" spans="1:9">
      <c r="A72" s="1"/>
      <c r="B72" s="1"/>
      <c r="C72" s="1"/>
      <c r="D72" s="1"/>
      <c r="E72" s="2"/>
      <c r="F72" s="1"/>
      <c r="G72" s="1"/>
      <c r="H72" s="1"/>
      <c r="I72" s="1"/>
    </row>
    <row r="73" spans="1:9">
      <c r="A73" s="1"/>
      <c r="B73" s="1"/>
      <c r="C73" s="1"/>
      <c r="D73" s="1"/>
      <c r="E73" s="2"/>
      <c r="F73" s="1"/>
      <c r="G73" s="1"/>
      <c r="H73" s="1"/>
      <c r="I73" s="1"/>
    </row>
    <row r="74" spans="1:9">
      <c r="A74" s="1"/>
      <c r="B74" s="1"/>
      <c r="C74" s="1"/>
      <c r="D74" s="1"/>
      <c r="E74" s="2"/>
      <c r="F74" s="1"/>
      <c r="G74" s="1"/>
      <c r="H74" s="1"/>
      <c r="I74" s="1"/>
    </row>
    <row r="75" spans="1:9">
      <c r="A75" s="1"/>
      <c r="B75" s="1"/>
      <c r="C75" s="1"/>
      <c r="D75" s="1"/>
      <c r="E75" s="2"/>
      <c r="F75" s="1"/>
      <c r="G75" s="1"/>
      <c r="H75" s="1"/>
      <c r="I75" s="1"/>
    </row>
    <row r="76" spans="1:9">
      <c r="A76" s="1"/>
      <c r="B76" s="1"/>
      <c r="C76" s="1"/>
      <c r="D76" s="1"/>
      <c r="E76" s="2"/>
      <c r="F76" s="1"/>
      <c r="G76" s="1"/>
      <c r="H76" s="1"/>
      <c r="I76" s="1"/>
    </row>
    <row r="77" spans="1:9">
      <c r="A77" s="1"/>
      <c r="B77" s="1"/>
      <c r="C77" s="1"/>
      <c r="D77" s="1"/>
      <c r="E77" s="2"/>
      <c r="F77" s="1"/>
      <c r="G77" s="1"/>
      <c r="H77" s="1"/>
      <c r="I77" s="1"/>
    </row>
    <row r="78" spans="1:9">
      <c r="A78" s="1"/>
      <c r="B78" s="1"/>
      <c r="C78" s="1"/>
      <c r="D78" s="1"/>
      <c r="E78" s="2"/>
      <c r="F78" s="1"/>
      <c r="G78" s="1"/>
      <c r="H78" s="1"/>
      <c r="I78" s="1"/>
    </row>
    <row r="79" spans="1:9">
      <c r="A79" s="1"/>
      <c r="B79" s="1"/>
      <c r="C79" s="1"/>
      <c r="D79" s="1"/>
      <c r="E79" s="2"/>
      <c r="F79" s="1"/>
      <c r="G79" s="1"/>
      <c r="H79" s="1"/>
      <c r="I79" s="1"/>
    </row>
    <row r="80" spans="1:9">
      <c r="A80" s="1"/>
      <c r="B80" s="1"/>
      <c r="C80" s="1"/>
      <c r="D80" s="1"/>
      <c r="E80" s="2"/>
      <c r="F80" s="1"/>
      <c r="G80" s="1"/>
      <c r="H80" s="1"/>
      <c r="I80" s="1"/>
    </row>
    <row r="81" spans="1:9">
      <c r="A81" s="1"/>
      <c r="B81" s="1"/>
      <c r="C81" s="1"/>
      <c r="D81" s="1"/>
      <c r="E81" s="2"/>
      <c r="F81" s="1"/>
      <c r="G81" s="1"/>
      <c r="H81" s="1"/>
      <c r="I81" s="1"/>
    </row>
    <row r="82" spans="1:9">
      <c r="A82" s="1"/>
      <c r="B82" s="1"/>
      <c r="C82" s="1"/>
      <c r="D82" s="1"/>
      <c r="E82" s="2"/>
      <c r="F82" s="1"/>
      <c r="G82" s="1"/>
      <c r="H82" s="1"/>
      <c r="I82" s="1"/>
    </row>
    <row r="83" spans="1:9">
      <c r="A83" s="1"/>
      <c r="B83" s="1"/>
      <c r="C83" s="1"/>
      <c r="D83" s="1"/>
      <c r="E83" s="2"/>
      <c r="F83" s="1"/>
      <c r="G83" s="1"/>
      <c r="H83" s="1"/>
      <c r="I83" s="1"/>
    </row>
    <row r="84" spans="1:9">
      <c r="A84" s="1"/>
      <c r="B84" s="1"/>
      <c r="C84" s="1"/>
      <c r="D84" s="1"/>
      <c r="E84" s="2"/>
      <c r="F84" s="1"/>
      <c r="G84" s="1"/>
      <c r="H84" s="1"/>
      <c r="I84" s="1"/>
    </row>
    <row r="85" spans="1:9">
      <c r="A85" s="1"/>
      <c r="B85" s="1"/>
      <c r="C85" s="1"/>
      <c r="D85" s="1"/>
      <c r="E85" s="2"/>
      <c r="F85" s="1"/>
      <c r="G85" s="1"/>
      <c r="H85" s="1"/>
      <c r="I85" s="1"/>
    </row>
    <row r="86" spans="1:9">
      <c r="A86" s="1"/>
      <c r="B86" s="1"/>
      <c r="C86" s="1"/>
      <c r="D86" s="1"/>
      <c r="E86" s="2"/>
      <c r="F86" s="1"/>
      <c r="G86" s="1"/>
      <c r="H86" s="1"/>
      <c r="I86" s="1"/>
    </row>
    <row r="87" spans="1:9">
      <c r="A87" s="1"/>
      <c r="B87" s="1"/>
      <c r="C87" s="1"/>
      <c r="D87" s="1"/>
      <c r="E87" s="2"/>
      <c r="F87" s="1"/>
      <c r="G87" s="1"/>
      <c r="H87" s="1"/>
      <c r="I87" s="1"/>
    </row>
    <row r="88" spans="1:9">
      <c r="A88" s="1"/>
      <c r="B88" s="1"/>
      <c r="C88" s="1"/>
      <c r="D88" s="1"/>
      <c r="E88" s="2"/>
      <c r="F88" s="1"/>
      <c r="G88" s="1"/>
      <c r="H88" s="1"/>
      <c r="I88" s="1"/>
    </row>
    <row r="89" spans="1:9">
      <c r="A89" s="1"/>
      <c r="B89" s="1"/>
      <c r="C89" s="1"/>
      <c r="D89" s="1"/>
      <c r="E89" s="2"/>
      <c r="F89" s="1"/>
      <c r="G89" s="1"/>
      <c r="H89" s="1"/>
      <c r="I89" s="1"/>
    </row>
    <row r="90" spans="1:9">
      <c r="A90" s="1"/>
      <c r="B90" s="1"/>
      <c r="C90" s="1"/>
      <c r="D90" s="1"/>
      <c r="E90" s="2"/>
      <c r="F90" s="1"/>
      <c r="G90" s="1"/>
      <c r="H90" s="1"/>
      <c r="I90" s="1"/>
    </row>
    <row r="91" spans="1:9">
      <c r="A91" s="1"/>
      <c r="B91" s="1"/>
      <c r="C91" s="1"/>
      <c r="D91" s="1"/>
      <c r="E91" s="2"/>
      <c r="F91" s="1"/>
      <c r="G91" s="1"/>
      <c r="H91" s="1"/>
      <c r="I91" s="1"/>
    </row>
  </sheetData>
  <mergeCells count="5">
    <mergeCell ref="B2:I2"/>
    <mergeCell ref="B3:I3"/>
    <mergeCell ref="B4:I4"/>
    <mergeCell ref="B6:I6"/>
    <mergeCell ref="B8:C8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95"/>
  <sheetViews>
    <sheetView topLeftCell="A19" zoomScale="90" zoomScaleNormal="90" workbookViewId="0">
      <selection activeCell="L26" sqref="L26"/>
    </sheetView>
  </sheetViews>
  <sheetFormatPr defaultColWidth="11.5546875" defaultRowHeight="14.4"/>
  <cols>
    <col min="1" max="1" width="1.5546875" style="3" customWidth="1"/>
    <col min="2" max="2" width="11.44140625" style="3" hidden="1" customWidth="1"/>
    <col min="3" max="3" width="68.88671875" style="3" customWidth="1"/>
    <col min="4" max="4" width="3.33203125" style="3" customWidth="1"/>
    <col min="5" max="5" width="5" style="3" customWidth="1"/>
    <col min="6" max="6" width="3.33203125" style="3" customWidth="1"/>
    <col min="7" max="7" width="15.5546875" style="3" customWidth="1"/>
    <col min="8" max="8" width="1.109375" style="3" customWidth="1"/>
    <col min="9" max="9" width="13.44140625" style="3" bestFit="1" customWidth="1"/>
    <col min="10" max="16384" width="11.5546875" style="3"/>
  </cols>
  <sheetData>
    <row r="1" spans="1:20">
      <c r="A1" s="1"/>
      <c r="B1" s="1"/>
      <c r="C1" s="1"/>
      <c r="D1" s="1"/>
      <c r="E1" s="2"/>
      <c r="F1" s="1"/>
      <c r="G1" s="4"/>
      <c r="H1" s="1"/>
      <c r="I1" s="1"/>
    </row>
    <row r="2" spans="1:20">
      <c r="A2" s="71" t="s">
        <v>96</v>
      </c>
      <c r="B2" s="71"/>
      <c r="C2" s="71"/>
      <c r="D2" s="71"/>
      <c r="E2" s="71"/>
      <c r="F2" s="71"/>
      <c r="G2" s="71"/>
      <c r="H2" s="71"/>
      <c r="I2" s="71"/>
    </row>
    <row r="3" spans="1:20">
      <c r="A3" s="71" t="s">
        <v>0</v>
      </c>
      <c r="B3" s="71"/>
      <c r="C3" s="71"/>
      <c r="D3" s="71"/>
      <c r="E3" s="71"/>
      <c r="F3" s="71"/>
      <c r="G3" s="71"/>
      <c r="H3" s="71"/>
      <c r="I3" s="71"/>
    </row>
    <row r="4" spans="1:20">
      <c r="A4" s="71" t="s">
        <v>126</v>
      </c>
      <c r="B4" s="71"/>
      <c r="C4" s="71"/>
      <c r="D4" s="71"/>
      <c r="E4" s="71"/>
      <c r="F4" s="71"/>
      <c r="G4" s="71"/>
      <c r="H4" s="71"/>
      <c r="I4" s="71"/>
    </row>
    <row r="5" spans="1:20" ht="15" thickBot="1">
      <c r="A5" s="6"/>
      <c r="B5" s="6"/>
      <c r="C5" s="6"/>
      <c r="D5" s="6"/>
      <c r="E5" s="6"/>
      <c r="F5" s="6"/>
      <c r="G5" s="6"/>
      <c r="H5" s="6"/>
      <c r="I5" s="6"/>
    </row>
    <row r="6" spans="1:20">
      <c r="A6" s="72" t="s">
        <v>1</v>
      </c>
      <c r="B6" s="72"/>
      <c r="C6" s="72"/>
      <c r="D6" s="72"/>
      <c r="E6" s="72"/>
      <c r="F6" s="72"/>
      <c r="G6" s="72"/>
      <c r="H6" s="72"/>
      <c r="I6" s="72"/>
    </row>
    <row r="7" spans="1:20" s="1" customFormat="1">
      <c r="A7" s="13"/>
      <c r="B7" s="13"/>
      <c r="C7" s="13"/>
      <c r="D7" s="13"/>
      <c r="E7" s="13"/>
      <c r="F7" s="13"/>
      <c r="G7" s="13"/>
      <c r="H7" s="13"/>
      <c r="I7" s="1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" thickBot="1">
      <c r="A8" s="1"/>
      <c r="B8" s="12"/>
      <c r="C8" s="12" t="s">
        <v>28</v>
      </c>
      <c r="D8" s="13"/>
      <c r="E8" s="14" t="s">
        <v>95</v>
      </c>
      <c r="F8" s="13"/>
      <c r="G8" s="15">
        <v>2018</v>
      </c>
      <c r="H8" s="23"/>
      <c r="I8" s="15">
        <v>2017</v>
      </c>
    </row>
    <row r="9" spans="1:20">
      <c r="A9" s="1"/>
      <c r="B9" s="1"/>
      <c r="C9" s="1"/>
      <c r="D9" s="1"/>
      <c r="E9" s="2"/>
      <c r="F9" s="1"/>
      <c r="G9" s="1"/>
      <c r="H9" s="1"/>
      <c r="I9" s="1"/>
    </row>
    <row r="10" spans="1:20">
      <c r="A10" s="1"/>
      <c r="B10" s="1"/>
      <c r="C10" s="24" t="s">
        <v>29</v>
      </c>
      <c r="D10" s="24"/>
      <c r="E10" s="25"/>
      <c r="F10" s="1"/>
      <c r="G10" s="63">
        <f>G12+G37+G44+G48</f>
        <v>11965083.049999999</v>
      </c>
      <c r="H10" s="61"/>
      <c r="I10" s="63">
        <f>I12+I37+I44+I48</f>
        <v>10848823.58</v>
      </c>
    </row>
    <row r="11" spans="1:20">
      <c r="A11" s="1"/>
      <c r="B11" s="1"/>
      <c r="C11" s="24"/>
      <c r="D11" s="24"/>
      <c r="E11" s="25"/>
      <c r="F11" s="1"/>
      <c r="G11" s="61"/>
      <c r="H11" s="61"/>
      <c r="I11" s="61"/>
    </row>
    <row r="12" spans="1:20">
      <c r="A12" s="1"/>
      <c r="B12" s="24"/>
      <c r="C12" s="24" t="s">
        <v>30</v>
      </c>
      <c r="D12" s="24"/>
      <c r="E12" s="25"/>
      <c r="F12" s="24"/>
      <c r="G12" s="63">
        <f>G14+G16+G18+G23+G25+G27+G29+G31+G33+G35</f>
        <v>11665583.1</v>
      </c>
      <c r="H12" s="64"/>
      <c r="I12" s="63">
        <f>I14+I16+I18+I23+I25+I27+I29+I31+I33+I35</f>
        <v>10707001.91</v>
      </c>
    </row>
    <row r="13" spans="1:20">
      <c r="A13" s="1"/>
      <c r="B13" s="24"/>
      <c r="C13" s="24"/>
      <c r="D13" s="24"/>
      <c r="E13" s="25"/>
      <c r="F13" s="24"/>
      <c r="G13" s="63"/>
      <c r="H13" s="64"/>
      <c r="I13" s="63"/>
    </row>
    <row r="14" spans="1:20">
      <c r="A14" s="1"/>
      <c r="B14" s="1">
        <v>22</v>
      </c>
      <c r="C14" s="24" t="s">
        <v>31</v>
      </c>
      <c r="D14" s="24"/>
      <c r="E14" s="25"/>
      <c r="F14" s="24"/>
      <c r="G14" s="63">
        <v>1233026.8</v>
      </c>
      <c r="H14" s="65"/>
      <c r="I14" s="63">
        <v>1233026.8</v>
      </c>
    </row>
    <row r="15" spans="1:20">
      <c r="A15" s="1"/>
      <c r="B15" s="1"/>
      <c r="C15" s="24"/>
      <c r="D15" s="24"/>
      <c r="E15" s="25"/>
      <c r="F15" s="24"/>
      <c r="G15" s="63"/>
      <c r="H15" s="61"/>
      <c r="I15" s="63"/>
    </row>
    <row r="16" spans="1:20">
      <c r="A16" s="1"/>
      <c r="B16" s="1">
        <v>23</v>
      </c>
      <c r="C16" s="24" t="s">
        <v>32</v>
      </c>
      <c r="D16" s="24"/>
      <c r="E16" s="25"/>
      <c r="F16" s="24"/>
      <c r="G16" s="63">
        <v>4637680.6399999997</v>
      </c>
      <c r="H16" s="65"/>
      <c r="I16" s="63">
        <v>4637680.6399999997</v>
      </c>
    </row>
    <row r="17" spans="1:9">
      <c r="A17" s="1"/>
      <c r="B17" s="1"/>
      <c r="C17" s="24"/>
      <c r="D17" s="24"/>
      <c r="E17" s="25"/>
      <c r="F17" s="24"/>
      <c r="G17" s="63"/>
      <c r="H17" s="61"/>
      <c r="I17" s="63"/>
    </row>
    <row r="18" spans="1:9">
      <c r="A18" s="1"/>
      <c r="B18" s="1"/>
      <c r="C18" s="24" t="s">
        <v>33</v>
      </c>
      <c r="D18" s="24"/>
      <c r="E18" s="25"/>
      <c r="F18" s="24"/>
      <c r="G18" s="63">
        <f>SUM(G19:G21)</f>
        <v>3643184.4</v>
      </c>
      <c r="H18" s="64"/>
      <c r="I18" s="63">
        <f>SUM(I19:I21)</f>
        <v>3360000.54</v>
      </c>
    </row>
    <row r="19" spans="1:9">
      <c r="A19" s="1"/>
      <c r="B19" s="1">
        <v>24</v>
      </c>
      <c r="C19" s="26" t="s">
        <v>34</v>
      </c>
      <c r="D19" s="26"/>
      <c r="E19" s="27"/>
      <c r="F19" s="26"/>
      <c r="G19" s="66">
        <f>3396578.81+0.11+0.08</f>
        <v>3396579</v>
      </c>
      <c r="H19" s="61"/>
      <c r="I19" s="66">
        <v>3125415.4</v>
      </c>
    </row>
    <row r="20" spans="1:9">
      <c r="A20" s="1"/>
      <c r="B20" s="1">
        <v>25</v>
      </c>
      <c r="C20" s="26" t="s">
        <v>35</v>
      </c>
      <c r="D20" s="26"/>
      <c r="E20" s="27"/>
      <c r="F20" s="26"/>
      <c r="G20" s="66">
        <v>246605.4</v>
      </c>
      <c r="H20" s="61"/>
      <c r="I20" s="66">
        <v>234585.14</v>
      </c>
    </row>
    <row r="21" spans="1:9">
      <c r="A21" s="1"/>
      <c r="B21" s="1">
        <v>26</v>
      </c>
      <c r="C21" s="26" t="s">
        <v>36</v>
      </c>
      <c r="D21" s="26"/>
      <c r="E21" s="27"/>
      <c r="F21" s="26"/>
      <c r="G21" s="66"/>
      <c r="H21" s="61"/>
      <c r="I21" s="66"/>
    </row>
    <row r="22" spans="1:9">
      <c r="A22" s="1"/>
      <c r="B22" s="1"/>
      <c r="C22" s="26"/>
      <c r="D22" s="26"/>
      <c r="E22" s="27"/>
      <c r="F22" s="26"/>
      <c r="G22" s="66"/>
      <c r="H22" s="61"/>
      <c r="I22" s="66"/>
    </row>
    <row r="23" spans="1:9">
      <c r="A23" s="1"/>
      <c r="B23" s="1">
        <v>27</v>
      </c>
      <c r="C23" s="24" t="s">
        <v>37</v>
      </c>
      <c r="D23" s="24"/>
      <c r="E23" s="25"/>
      <c r="F23" s="26"/>
      <c r="G23" s="63">
        <v>1727541.78</v>
      </c>
      <c r="H23" s="65"/>
      <c r="I23" s="63">
        <f>1054666.97+0.1</f>
        <v>1054667.07</v>
      </c>
    </row>
    <row r="24" spans="1:9">
      <c r="A24" s="1"/>
      <c r="B24" s="1"/>
      <c r="C24" s="24"/>
      <c r="D24" s="24"/>
      <c r="E24" s="25"/>
      <c r="F24" s="26"/>
      <c r="G24" s="63"/>
      <c r="H24" s="65"/>
      <c r="I24" s="63"/>
    </row>
    <row r="25" spans="1:9">
      <c r="A25" s="1"/>
      <c r="B25" s="1">
        <v>28</v>
      </c>
      <c r="C25" s="24" t="s">
        <v>38</v>
      </c>
      <c r="D25" s="24"/>
      <c r="E25" s="25"/>
      <c r="F25" s="26"/>
      <c r="G25" s="63"/>
      <c r="H25" s="65"/>
      <c r="I25" s="63"/>
    </row>
    <row r="26" spans="1:9">
      <c r="A26" s="1"/>
      <c r="B26" s="1"/>
      <c r="C26" s="24"/>
      <c r="D26" s="24"/>
      <c r="E26" s="25"/>
      <c r="F26" s="26"/>
      <c r="G26" s="63"/>
      <c r="H26" s="65"/>
      <c r="I26" s="63"/>
    </row>
    <row r="27" spans="1:9">
      <c r="A27" s="1"/>
      <c r="B27" s="1">
        <v>29</v>
      </c>
      <c r="C27" s="24" t="s">
        <v>39</v>
      </c>
      <c r="D27" s="24"/>
      <c r="E27" s="25"/>
      <c r="F27" s="26"/>
      <c r="G27" s="63">
        <v>-973188.71</v>
      </c>
      <c r="H27" s="65"/>
      <c r="I27" s="63">
        <v>-728674.24</v>
      </c>
    </row>
    <row r="28" spans="1:9">
      <c r="A28" s="1"/>
      <c r="B28" s="1"/>
      <c r="C28" s="24"/>
      <c r="D28" s="24"/>
      <c r="E28" s="25"/>
      <c r="F28" s="26"/>
      <c r="G28" s="63"/>
      <c r="H28" s="65"/>
      <c r="I28" s="63"/>
    </row>
    <row r="29" spans="1:9">
      <c r="A29" s="1"/>
      <c r="B29" s="1">
        <v>30</v>
      </c>
      <c r="C29" s="24" t="s">
        <v>40</v>
      </c>
      <c r="D29" s="24"/>
      <c r="E29" s="25"/>
      <c r="F29" s="26"/>
      <c r="G29" s="63">
        <v>0</v>
      </c>
      <c r="H29" s="65"/>
      <c r="I29" s="63">
        <v>0</v>
      </c>
    </row>
    <row r="30" spans="1:9">
      <c r="A30" s="1"/>
      <c r="B30" s="1"/>
      <c r="C30" s="24"/>
      <c r="D30" s="24"/>
      <c r="E30" s="25"/>
      <c r="F30" s="26"/>
      <c r="G30" s="63"/>
      <c r="H30" s="65"/>
      <c r="I30" s="63"/>
    </row>
    <row r="31" spans="1:9">
      <c r="A31" s="1"/>
      <c r="B31" s="1"/>
      <c r="C31" s="24" t="s">
        <v>41</v>
      </c>
      <c r="D31" s="24"/>
      <c r="E31" s="25"/>
      <c r="F31" s="26"/>
      <c r="G31" s="63">
        <v>1869369.7</v>
      </c>
      <c r="H31" s="65"/>
      <c r="I31" s="63">
        <v>1150301.1000000001</v>
      </c>
    </row>
    <row r="32" spans="1:9">
      <c r="A32" s="1"/>
      <c r="B32" s="1"/>
      <c r="C32" s="24"/>
      <c r="D32" s="24"/>
      <c r="E32" s="25"/>
      <c r="F32" s="24"/>
      <c r="G32" s="63"/>
      <c r="H32" s="61"/>
      <c r="I32" s="63"/>
    </row>
    <row r="33" spans="1:9">
      <c r="A33" s="1"/>
      <c r="B33" s="1">
        <v>33</v>
      </c>
      <c r="C33" s="24" t="s">
        <v>42</v>
      </c>
      <c r="D33" s="24"/>
      <c r="E33" s="25"/>
      <c r="F33" s="24"/>
      <c r="G33" s="63">
        <v>-472031.51</v>
      </c>
      <c r="H33" s="65"/>
      <c r="I33" s="63">
        <v>0</v>
      </c>
    </row>
    <row r="34" spans="1:9">
      <c r="A34" s="1"/>
      <c r="B34" s="1"/>
      <c r="C34" s="24"/>
      <c r="D34" s="24"/>
      <c r="E34" s="25"/>
      <c r="F34" s="24"/>
      <c r="G34" s="63"/>
      <c r="H34" s="61"/>
      <c r="I34" s="63"/>
    </row>
    <row r="35" spans="1:9">
      <c r="A35" s="1"/>
      <c r="B35" s="1">
        <v>34</v>
      </c>
      <c r="C35" s="24" t="s">
        <v>43</v>
      </c>
      <c r="D35" s="24"/>
      <c r="E35" s="25"/>
      <c r="F35" s="24"/>
      <c r="G35" s="63">
        <v>0</v>
      </c>
      <c r="H35" s="65"/>
      <c r="I35" s="63">
        <v>0</v>
      </c>
    </row>
    <row r="36" spans="1:9">
      <c r="A36" s="1"/>
      <c r="B36" s="1"/>
      <c r="C36" s="24"/>
      <c r="D36" s="24"/>
      <c r="E36" s="25"/>
      <c r="F36" s="24"/>
      <c r="G36" s="64"/>
      <c r="H36" s="61"/>
      <c r="I36" s="64"/>
    </row>
    <row r="37" spans="1:9">
      <c r="A37" s="1"/>
      <c r="B37" s="1"/>
      <c r="C37" s="17" t="s">
        <v>44</v>
      </c>
      <c r="D37" s="24"/>
      <c r="E37" s="25"/>
      <c r="F37" s="24"/>
      <c r="G37" s="63">
        <f>SUM(G39:G42)</f>
        <v>24623.57</v>
      </c>
      <c r="H37" s="61"/>
      <c r="I37" s="63">
        <f>SUM(I39:I42)</f>
        <v>33270.44</v>
      </c>
    </row>
    <row r="38" spans="1:9">
      <c r="A38" s="1"/>
      <c r="B38" s="1"/>
      <c r="C38" s="17"/>
      <c r="D38" s="24"/>
      <c r="E38" s="25"/>
      <c r="F38" s="24"/>
      <c r="G38" s="63"/>
      <c r="H38" s="61"/>
      <c r="I38" s="63"/>
    </row>
    <row r="39" spans="1:9">
      <c r="A39" s="1"/>
      <c r="B39" s="1">
        <v>172</v>
      </c>
      <c r="C39" s="17" t="s">
        <v>113</v>
      </c>
      <c r="D39" s="24"/>
      <c r="E39" s="25"/>
      <c r="F39" s="26"/>
      <c r="G39" s="66">
        <v>-39.979999999999997</v>
      </c>
      <c r="H39" s="65"/>
      <c r="I39" s="66">
        <v>1455.41</v>
      </c>
    </row>
    <row r="40" spans="1:9">
      <c r="A40" s="1"/>
      <c r="B40" s="1">
        <v>36</v>
      </c>
      <c r="C40" s="17" t="s">
        <v>114</v>
      </c>
      <c r="D40" s="24"/>
      <c r="E40" s="25"/>
      <c r="F40" s="26"/>
      <c r="G40" s="63"/>
      <c r="H40" s="65"/>
      <c r="I40" s="63"/>
    </row>
    <row r="41" spans="1:9">
      <c r="A41" s="1"/>
      <c r="B41" s="1">
        <v>37</v>
      </c>
      <c r="C41" s="17" t="s">
        <v>115</v>
      </c>
      <c r="D41" s="24"/>
      <c r="E41" s="25"/>
      <c r="F41" s="26"/>
      <c r="G41" s="63">
        <v>24663.55</v>
      </c>
      <c r="H41" s="65"/>
      <c r="I41" s="63">
        <v>31815.03</v>
      </c>
    </row>
    <row r="42" spans="1:9">
      <c r="A42" s="1"/>
      <c r="B42" s="1">
        <v>38</v>
      </c>
      <c r="C42" s="17" t="s">
        <v>116</v>
      </c>
      <c r="D42" s="24"/>
      <c r="E42" s="25"/>
      <c r="F42" s="26"/>
      <c r="G42" s="63"/>
      <c r="H42" s="65"/>
      <c r="I42" s="63"/>
    </row>
    <row r="43" spans="1:9">
      <c r="A43" s="1"/>
      <c r="B43" s="1"/>
      <c r="C43" s="19"/>
      <c r="D43" s="26"/>
      <c r="E43" s="27"/>
      <c r="F43" s="26"/>
      <c r="G43" s="67"/>
      <c r="H43" s="61"/>
      <c r="I43" s="67"/>
    </row>
    <row r="44" spans="1:9">
      <c r="A44" s="1"/>
      <c r="B44" s="1"/>
      <c r="C44" s="17" t="s">
        <v>45</v>
      </c>
      <c r="D44" s="24"/>
      <c r="E44" s="25"/>
      <c r="F44" s="26"/>
      <c r="G44" s="63">
        <f>SUM(G45:G46)</f>
        <v>1148.7</v>
      </c>
      <c r="H44" s="65"/>
      <c r="I44" s="63">
        <f>SUM(I45:I46)</f>
        <v>108551.23</v>
      </c>
    </row>
    <row r="45" spans="1:9">
      <c r="A45" s="1"/>
      <c r="B45" s="1">
        <v>39</v>
      </c>
      <c r="C45" s="17" t="s">
        <v>46</v>
      </c>
      <c r="D45" s="24"/>
      <c r="E45" s="25"/>
      <c r="F45" s="26"/>
      <c r="G45" s="63">
        <v>1148.7</v>
      </c>
      <c r="H45" s="65"/>
      <c r="I45" s="63">
        <v>108551.23</v>
      </c>
    </row>
    <row r="46" spans="1:9">
      <c r="A46" s="1"/>
      <c r="B46" s="1">
        <v>40</v>
      </c>
      <c r="C46" s="24" t="s">
        <v>47</v>
      </c>
      <c r="D46" s="24"/>
      <c r="E46" s="25"/>
      <c r="F46" s="26"/>
      <c r="G46" s="63">
        <v>0</v>
      </c>
      <c r="H46" s="65"/>
      <c r="I46" s="63">
        <v>0</v>
      </c>
    </row>
    <row r="47" spans="1:9">
      <c r="A47" s="1"/>
      <c r="B47" s="1"/>
      <c r="C47" s="26"/>
      <c r="D47" s="26"/>
      <c r="E47" s="27"/>
      <c r="F47" s="26"/>
      <c r="G47" s="66"/>
      <c r="H47" s="61"/>
      <c r="I47" s="66"/>
    </row>
    <row r="48" spans="1:9">
      <c r="A48" s="1"/>
      <c r="B48" s="1">
        <v>41</v>
      </c>
      <c r="C48" s="24" t="s">
        <v>48</v>
      </c>
      <c r="D48" s="24"/>
      <c r="E48" s="25"/>
      <c r="F48" s="26"/>
      <c r="G48" s="63">
        <f>273760.45-32.77</f>
        <v>273727.68</v>
      </c>
      <c r="H48" s="65"/>
      <c r="I48" s="63">
        <v>0</v>
      </c>
    </row>
    <row r="49" spans="1:9">
      <c r="A49" s="1"/>
      <c r="B49" s="1"/>
      <c r="C49" s="26"/>
      <c r="D49" s="26"/>
      <c r="E49" s="27"/>
      <c r="F49" s="26"/>
      <c r="G49" s="66"/>
      <c r="H49" s="61"/>
      <c r="I49" s="66"/>
    </row>
    <row r="50" spans="1:9">
      <c r="A50" s="1"/>
      <c r="B50" s="1"/>
      <c r="C50" s="24" t="s">
        <v>49</v>
      </c>
      <c r="D50" s="24"/>
      <c r="E50" s="25"/>
      <c r="F50" s="26"/>
      <c r="G50" s="63">
        <f>G52+G54+G61+G65+G67</f>
        <v>20733985.690000001</v>
      </c>
      <c r="H50" s="61"/>
      <c r="I50" s="63">
        <f>I52+I54+I61+I65+I67</f>
        <v>15676841.390000001</v>
      </c>
    </row>
    <row r="51" spans="1:9">
      <c r="A51" s="1"/>
      <c r="B51" s="1"/>
      <c r="C51" s="17"/>
      <c r="D51" s="24"/>
      <c r="E51" s="25"/>
      <c r="F51" s="26"/>
      <c r="G51" s="66"/>
      <c r="H51" s="61"/>
      <c r="I51" s="66"/>
    </row>
    <row r="52" spans="1:9">
      <c r="A52" s="1"/>
      <c r="B52" s="1">
        <v>42</v>
      </c>
      <c r="C52" s="17" t="s">
        <v>50</v>
      </c>
      <c r="D52" s="24"/>
      <c r="E52" s="25"/>
      <c r="F52" s="26"/>
      <c r="G52" s="63"/>
      <c r="H52" s="65"/>
      <c r="I52" s="63"/>
    </row>
    <row r="53" spans="1:9">
      <c r="A53" s="1"/>
      <c r="B53" s="1"/>
      <c r="C53" s="17"/>
      <c r="D53" s="24"/>
      <c r="E53" s="25"/>
      <c r="F53" s="26"/>
      <c r="G53" s="66"/>
      <c r="H53" s="61"/>
      <c r="I53" s="66"/>
    </row>
    <row r="54" spans="1:9">
      <c r="A54" s="1"/>
      <c r="B54" s="1"/>
      <c r="C54" s="17" t="s">
        <v>51</v>
      </c>
      <c r="D54" s="24"/>
      <c r="E54" s="25"/>
      <c r="F54" s="26"/>
      <c r="G54" s="63">
        <f>SUM(G55:G59)</f>
        <v>20581795.130000003</v>
      </c>
      <c r="H54" s="61"/>
      <c r="I54" s="63">
        <f>SUM(I55:I59)</f>
        <v>15286198.66</v>
      </c>
    </row>
    <row r="55" spans="1:9">
      <c r="A55" s="1"/>
      <c r="B55" s="1">
        <v>43</v>
      </c>
      <c r="C55" s="19" t="s">
        <v>52</v>
      </c>
      <c r="D55" s="26"/>
      <c r="E55" s="27"/>
      <c r="F55" s="26"/>
      <c r="G55" s="66"/>
      <c r="H55" s="61"/>
      <c r="I55" s="66"/>
    </row>
    <row r="56" spans="1:9">
      <c r="A56" s="1"/>
      <c r="B56" s="1">
        <v>44</v>
      </c>
      <c r="C56" s="19" t="s">
        <v>131</v>
      </c>
      <c r="D56" s="26"/>
      <c r="E56" s="27"/>
      <c r="F56" s="26"/>
      <c r="G56" s="66">
        <v>13779714.32</v>
      </c>
      <c r="H56" s="61"/>
      <c r="I56" s="66">
        <v>9008697.1600000001</v>
      </c>
    </row>
    <row r="57" spans="1:9">
      <c r="A57" s="1"/>
      <c r="B57" s="1">
        <v>45</v>
      </c>
      <c r="C57" s="19" t="s">
        <v>53</v>
      </c>
      <c r="D57" s="26"/>
      <c r="E57" s="27"/>
      <c r="F57" s="26"/>
      <c r="G57" s="66"/>
      <c r="H57" s="61"/>
      <c r="I57" s="66"/>
    </row>
    <row r="58" spans="1:9">
      <c r="A58" s="1"/>
      <c r="B58" s="1">
        <v>46</v>
      </c>
      <c r="C58" s="19" t="s">
        <v>54</v>
      </c>
      <c r="D58" s="26"/>
      <c r="E58" s="27"/>
      <c r="F58" s="26"/>
      <c r="G58" s="66">
        <v>6523687.21</v>
      </c>
      <c r="H58" s="61"/>
      <c r="I58" s="66">
        <v>6277501.5</v>
      </c>
    </row>
    <row r="59" spans="1:9">
      <c r="A59" s="1"/>
      <c r="B59" s="1"/>
      <c r="C59" s="19" t="s">
        <v>132</v>
      </c>
      <c r="D59" s="26"/>
      <c r="E59" s="27"/>
      <c r="F59" s="26"/>
      <c r="G59" s="66">
        <v>278393.59999999998</v>
      </c>
      <c r="H59" s="61"/>
      <c r="I59" s="66">
        <v>0</v>
      </c>
    </row>
    <row r="60" spans="1:9">
      <c r="A60" s="1"/>
      <c r="B60" s="1"/>
      <c r="C60" s="17"/>
      <c r="D60" s="24"/>
      <c r="E60" s="25"/>
      <c r="F60" s="26"/>
      <c r="G60" s="66"/>
      <c r="H60" s="61"/>
      <c r="I60" s="66"/>
    </row>
    <row r="61" spans="1:9">
      <c r="A61" s="1"/>
      <c r="B61" s="1"/>
      <c r="C61" s="24" t="s">
        <v>55</v>
      </c>
      <c r="D61" s="24"/>
      <c r="E61" s="25"/>
      <c r="F61" s="26"/>
      <c r="G61" s="63">
        <f>SUM(G62:G63)</f>
        <v>0</v>
      </c>
      <c r="H61" s="65"/>
      <c r="I61" s="63">
        <f>SUM(I62:I63)</f>
        <v>0</v>
      </c>
    </row>
    <row r="62" spans="1:9">
      <c r="A62" s="1"/>
      <c r="B62" s="1">
        <v>47</v>
      </c>
      <c r="C62" s="26" t="s">
        <v>56</v>
      </c>
      <c r="D62" s="26"/>
      <c r="E62" s="27"/>
      <c r="F62" s="26"/>
      <c r="G62" s="66">
        <v>0</v>
      </c>
      <c r="H62" s="61"/>
      <c r="I62" s="66">
        <v>0</v>
      </c>
    </row>
    <row r="63" spans="1:9">
      <c r="A63" s="1"/>
      <c r="B63" s="1">
        <v>48</v>
      </c>
      <c r="C63" s="26" t="s">
        <v>57</v>
      </c>
      <c r="D63" s="26"/>
      <c r="E63" s="27"/>
      <c r="F63" s="26"/>
      <c r="G63" s="66">
        <v>0</v>
      </c>
      <c r="H63" s="61"/>
      <c r="I63" s="66">
        <v>0</v>
      </c>
    </row>
    <row r="64" spans="1:9">
      <c r="A64" s="1"/>
      <c r="B64" s="1"/>
      <c r="C64" s="24"/>
      <c r="D64" s="24"/>
      <c r="E64" s="25"/>
      <c r="F64" s="26"/>
      <c r="G64" s="66"/>
      <c r="H64" s="61"/>
      <c r="I64" s="66"/>
    </row>
    <row r="65" spans="1:9">
      <c r="A65" s="1"/>
      <c r="B65" s="1">
        <v>49</v>
      </c>
      <c r="C65" s="24" t="s">
        <v>58</v>
      </c>
      <c r="D65" s="24"/>
      <c r="E65" s="25"/>
      <c r="F65" s="26"/>
      <c r="G65" s="63">
        <v>152190.56</v>
      </c>
      <c r="H65" s="65"/>
      <c r="I65" s="63">
        <v>390642.73</v>
      </c>
    </row>
    <row r="66" spans="1:9">
      <c r="A66" s="1"/>
      <c r="B66" s="1"/>
      <c r="C66" s="24"/>
      <c r="D66" s="24"/>
      <c r="E66" s="25"/>
      <c r="F66" s="26"/>
      <c r="G66" s="66"/>
      <c r="H66" s="61"/>
      <c r="I66" s="66"/>
    </row>
    <row r="67" spans="1:9">
      <c r="A67" s="1"/>
      <c r="B67" s="1">
        <v>50</v>
      </c>
      <c r="C67" s="24" t="s">
        <v>59</v>
      </c>
      <c r="D67" s="24"/>
      <c r="E67" s="25"/>
      <c r="F67" s="26"/>
      <c r="G67" s="63">
        <v>0</v>
      </c>
      <c r="H67" s="65"/>
      <c r="I67" s="63">
        <v>0</v>
      </c>
    </row>
    <row r="68" spans="1:9">
      <c r="A68" s="1"/>
      <c r="B68" s="1"/>
      <c r="C68" s="24"/>
      <c r="D68" s="24"/>
      <c r="E68" s="25"/>
      <c r="F68" s="26"/>
      <c r="G68" s="66"/>
      <c r="H68" s="61"/>
      <c r="I68" s="66"/>
    </row>
    <row r="69" spans="1:9">
      <c r="A69" s="1"/>
      <c r="B69" s="1"/>
      <c r="C69" s="24" t="s">
        <v>60</v>
      </c>
      <c r="D69" s="24"/>
      <c r="E69" s="25"/>
      <c r="F69" s="26"/>
      <c r="G69" s="63">
        <f>G71+G73+G75+G82+G86+G92</f>
        <v>7705755.7699999996</v>
      </c>
      <c r="H69" s="61"/>
      <c r="I69" s="63">
        <f>I71+I73+I75+I82+I86+I92</f>
        <v>7618508.8900000006</v>
      </c>
    </row>
    <row r="70" spans="1:9">
      <c r="A70" s="1"/>
      <c r="B70" s="1"/>
      <c r="C70" s="24"/>
      <c r="D70" s="24"/>
      <c r="E70" s="25"/>
      <c r="F70" s="26"/>
      <c r="G70" s="66"/>
      <c r="H70" s="61"/>
      <c r="I70" s="66"/>
    </row>
    <row r="71" spans="1:9">
      <c r="A71" s="1"/>
      <c r="B71" s="1">
        <v>51</v>
      </c>
      <c r="C71" s="24" t="s">
        <v>61</v>
      </c>
      <c r="D71" s="24"/>
      <c r="E71" s="25"/>
      <c r="F71" s="26"/>
      <c r="G71" s="63">
        <v>0</v>
      </c>
      <c r="H71" s="65"/>
      <c r="I71" s="63">
        <v>0</v>
      </c>
    </row>
    <row r="72" spans="1:9">
      <c r="A72" s="1"/>
      <c r="B72" s="1"/>
      <c r="C72" s="24"/>
      <c r="D72" s="24"/>
      <c r="E72" s="25"/>
      <c r="F72" s="26"/>
      <c r="G72" s="66"/>
      <c r="H72" s="61"/>
      <c r="I72" s="66"/>
    </row>
    <row r="73" spans="1:9">
      <c r="A73" s="1"/>
      <c r="B73" s="1">
        <v>52</v>
      </c>
      <c r="C73" s="24" t="s">
        <v>62</v>
      </c>
      <c r="D73" s="24"/>
      <c r="E73" s="25"/>
      <c r="F73" s="26"/>
      <c r="G73" s="63">
        <v>0</v>
      </c>
      <c r="H73" s="65"/>
      <c r="I73" s="63">
        <v>285000</v>
      </c>
    </row>
    <row r="74" spans="1:9">
      <c r="A74" s="1"/>
      <c r="B74" s="1"/>
      <c r="C74" s="24"/>
      <c r="D74" s="24"/>
      <c r="E74" s="25"/>
      <c r="F74" s="26"/>
      <c r="G74" s="66"/>
      <c r="H74" s="61"/>
      <c r="I74" s="66"/>
    </row>
    <row r="75" spans="1:9">
      <c r="A75" s="1"/>
      <c r="B75" s="1"/>
      <c r="C75" s="24" t="s">
        <v>63</v>
      </c>
      <c r="D75" s="24"/>
      <c r="E75" s="25"/>
      <c r="F75" s="26"/>
      <c r="G75" s="63">
        <f>SUM(G76:G80)</f>
        <v>1743701.2400000002</v>
      </c>
      <c r="H75" s="61"/>
      <c r="I75" s="63">
        <f>SUM(I76:I80)</f>
        <v>2127450.91</v>
      </c>
    </row>
    <row r="76" spans="1:9">
      <c r="A76" s="1"/>
      <c r="B76" s="1">
        <v>53</v>
      </c>
      <c r="C76" s="26" t="s">
        <v>52</v>
      </c>
      <c r="D76" s="26"/>
      <c r="E76" s="27"/>
      <c r="F76" s="26"/>
      <c r="G76" s="66"/>
      <c r="H76" s="61"/>
      <c r="I76" s="66"/>
    </row>
    <row r="77" spans="1:9">
      <c r="A77" s="1"/>
      <c r="B77" s="1">
        <v>54</v>
      </c>
      <c r="C77" s="19" t="s">
        <v>131</v>
      </c>
      <c r="D77" s="26"/>
      <c r="E77" s="27"/>
      <c r="F77" s="26"/>
      <c r="G77" s="66">
        <v>1094957.3600000001</v>
      </c>
      <c r="H77" s="61"/>
      <c r="I77" s="66">
        <v>981496.91</v>
      </c>
    </row>
    <row r="78" spans="1:9">
      <c r="A78" s="1"/>
      <c r="B78" s="1">
        <v>55</v>
      </c>
      <c r="C78" s="26" t="s">
        <v>53</v>
      </c>
      <c r="D78" s="26"/>
      <c r="E78" s="27"/>
      <c r="F78" s="26"/>
      <c r="G78" s="66">
        <v>4239.28</v>
      </c>
      <c r="H78" s="61"/>
      <c r="I78" s="66">
        <v>0</v>
      </c>
    </row>
    <row r="79" spans="1:9">
      <c r="A79" s="1"/>
      <c r="B79" s="1">
        <v>56</v>
      </c>
      <c r="C79" s="26" t="s">
        <v>54</v>
      </c>
      <c r="D79" s="26"/>
      <c r="E79" s="27"/>
      <c r="F79" s="26"/>
      <c r="G79" s="66">
        <v>288258.76</v>
      </c>
      <c r="H79" s="61"/>
      <c r="I79" s="66">
        <v>1145954</v>
      </c>
    </row>
    <row r="80" spans="1:9">
      <c r="A80" s="1"/>
      <c r="B80" s="1"/>
      <c r="C80" s="26" t="s">
        <v>132</v>
      </c>
      <c r="D80" s="26"/>
      <c r="E80" s="27"/>
      <c r="F80" s="26"/>
      <c r="G80" s="66">
        <v>356245.84</v>
      </c>
      <c r="H80" s="61"/>
      <c r="I80" s="66">
        <v>0</v>
      </c>
    </row>
    <row r="81" spans="1:9">
      <c r="A81" s="1"/>
      <c r="B81" s="1"/>
      <c r="C81" s="26"/>
      <c r="D81" s="26"/>
      <c r="E81" s="27"/>
      <c r="F81" s="26"/>
      <c r="G81" s="66"/>
      <c r="H81" s="61"/>
      <c r="I81" s="66"/>
    </row>
    <row r="82" spans="1:9">
      <c r="A82" s="1"/>
      <c r="B82" s="1"/>
      <c r="C82" s="24" t="s">
        <v>64</v>
      </c>
      <c r="D82" s="24"/>
      <c r="E82" s="25"/>
      <c r="F82" s="26"/>
      <c r="G82" s="63">
        <f>SUM(G83:G84)</f>
        <v>0</v>
      </c>
      <c r="H82" s="63">
        <f>SUM(H83:H84)</f>
        <v>0</v>
      </c>
      <c r="I82" s="63">
        <f>SUM(I83:I84)</f>
        <v>0</v>
      </c>
    </row>
    <row r="83" spans="1:9">
      <c r="A83" s="1"/>
      <c r="B83" s="1">
        <v>57</v>
      </c>
      <c r="C83" s="26" t="s">
        <v>56</v>
      </c>
      <c r="D83" s="26"/>
      <c r="E83" s="27"/>
      <c r="F83" s="26"/>
      <c r="G83" s="66"/>
      <c r="H83" s="61"/>
      <c r="I83" s="66"/>
    </row>
    <row r="84" spans="1:9">
      <c r="A84" s="1"/>
      <c r="B84" s="1">
        <v>58</v>
      </c>
      <c r="C84" s="26" t="s">
        <v>57</v>
      </c>
      <c r="D84" s="26"/>
      <c r="E84" s="27"/>
      <c r="F84" s="26"/>
      <c r="G84" s="66"/>
      <c r="H84" s="61"/>
      <c r="I84" s="66"/>
    </row>
    <row r="85" spans="1:9">
      <c r="A85" s="1"/>
      <c r="B85" s="1"/>
      <c r="C85" s="26"/>
      <c r="D85" s="26"/>
      <c r="E85" s="27"/>
      <c r="F85" s="26"/>
      <c r="G85" s="66"/>
      <c r="H85" s="61"/>
      <c r="I85" s="66"/>
    </row>
    <row r="86" spans="1:9">
      <c r="A86" s="1"/>
      <c r="B86" s="1"/>
      <c r="C86" s="24" t="s">
        <v>65</v>
      </c>
      <c r="D86" s="24"/>
      <c r="E86" s="25"/>
      <c r="F86" s="26"/>
      <c r="G86" s="63">
        <f>SUM(G87:G90)</f>
        <v>5962054.5299999993</v>
      </c>
      <c r="H86" s="61"/>
      <c r="I86" s="63">
        <f>SUM(I87:I90)</f>
        <v>5206057.9800000004</v>
      </c>
    </row>
    <row r="87" spans="1:9">
      <c r="A87" s="1"/>
      <c r="B87" s="1">
        <v>59</v>
      </c>
      <c r="C87" s="26" t="s">
        <v>66</v>
      </c>
      <c r="D87" s="26"/>
      <c r="E87" s="27"/>
      <c r="F87" s="26"/>
      <c r="G87" s="66">
        <v>3873971.23</v>
      </c>
      <c r="H87" s="61"/>
      <c r="I87" s="66">
        <f>4139353.73+0.3-3881.62</f>
        <v>4135472.4099999997</v>
      </c>
    </row>
    <row r="88" spans="1:9">
      <c r="A88" s="1"/>
      <c r="B88" s="1">
        <v>60</v>
      </c>
      <c r="C88" s="26" t="s">
        <v>67</v>
      </c>
      <c r="D88" s="26"/>
      <c r="E88" s="27"/>
      <c r="F88" s="26"/>
      <c r="G88" s="66"/>
      <c r="H88" s="61"/>
      <c r="I88" s="66"/>
    </row>
    <row r="89" spans="1:9">
      <c r="A89" s="1"/>
      <c r="B89" s="1">
        <v>61</v>
      </c>
      <c r="C89" s="26" t="s">
        <v>68</v>
      </c>
      <c r="D89" s="26"/>
      <c r="E89" s="27"/>
      <c r="F89" s="26"/>
      <c r="G89" s="66">
        <v>1065052.04</v>
      </c>
      <c r="H89" s="61"/>
      <c r="I89" s="66">
        <v>316142.96000000002</v>
      </c>
    </row>
    <row r="90" spans="1:9">
      <c r="A90" s="1"/>
      <c r="B90" s="1">
        <v>62</v>
      </c>
      <c r="C90" s="26" t="s">
        <v>69</v>
      </c>
      <c r="D90" s="26"/>
      <c r="E90" s="27"/>
      <c r="F90" s="26"/>
      <c r="G90" s="66">
        <v>1023031.26</v>
      </c>
      <c r="H90" s="61"/>
      <c r="I90" s="66">
        <v>754442.61</v>
      </c>
    </row>
    <row r="91" spans="1:9">
      <c r="A91" s="1"/>
      <c r="B91" s="1"/>
      <c r="C91" s="26"/>
      <c r="D91" s="26"/>
      <c r="E91" s="27"/>
      <c r="F91" s="26"/>
      <c r="G91" s="66"/>
      <c r="H91" s="61"/>
      <c r="I91" s="66"/>
    </row>
    <row r="92" spans="1:9">
      <c r="A92" s="1"/>
      <c r="B92" s="1">
        <v>63</v>
      </c>
      <c r="C92" s="24" t="s">
        <v>26</v>
      </c>
      <c r="D92" s="24"/>
      <c r="E92" s="25"/>
      <c r="F92" s="26"/>
      <c r="G92" s="63">
        <v>0</v>
      </c>
      <c r="H92" s="65"/>
      <c r="I92" s="63">
        <v>0</v>
      </c>
    </row>
    <row r="93" spans="1:9">
      <c r="A93" s="1"/>
      <c r="B93" s="1"/>
      <c r="C93" s="26"/>
      <c r="D93" s="26"/>
      <c r="E93" s="27"/>
      <c r="F93" s="26"/>
      <c r="G93" s="67"/>
      <c r="H93" s="61"/>
      <c r="I93" s="67"/>
    </row>
    <row r="94" spans="1:9">
      <c r="A94" s="1"/>
      <c r="B94" s="1"/>
      <c r="C94" s="24" t="s">
        <v>70</v>
      </c>
      <c r="D94" s="24"/>
      <c r="E94" s="25"/>
      <c r="F94" s="24"/>
      <c r="G94" s="63">
        <f>G10+G50+G69</f>
        <v>40404824.510000005</v>
      </c>
      <c r="H94" s="64"/>
      <c r="I94" s="63">
        <f>I10+I50+I69</f>
        <v>34144173.859999999</v>
      </c>
    </row>
    <row r="95" spans="1:9">
      <c r="G95" s="28"/>
    </row>
  </sheetData>
  <mergeCells count="4">
    <mergeCell ref="A2:I2"/>
    <mergeCell ref="A3:I3"/>
    <mergeCell ref="A4:I4"/>
    <mergeCell ref="A6:I6"/>
  </mergeCells>
  <pageMargins left="0.70866141732283472" right="0.70866141732283472" top="0.74803149606299213" bottom="0.74803149606299213" header="0.31496062992125984" footer="0.31496062992125984"/>
  <pageSetup paperSize="9" scale="57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24"/>
  <sheetViews>
    <sheetView tabSelected="1" topLeftCell="A17" zoomScale="90" zoomScaleNormal="90" zoomScaleSheetLayoutView="75" workbookViewId="0">
      <selection activeCell="E14" sqref="E14"/>
    </sheetView>
  </sheetViews>
  <sheetFormatPr defaultColWidth="11.44140625" defaultRowHeight="14.4"/>
  <cols>
    <col min="1" max="1" width="2.21875" style="3" customWidth="1"/>
    <col min="2" max="2" width="1.6640625" style="3" customWidth="1"/>
    <col min="3" max="3" width="82.21875" style="58" bestFit="1" customWidth="1"/>
    <col min="4" max="4" width="1.6640625" style="3" customWidth="1"/>
    <col min="5" max="5" width="5.109375" style="3" bestFit="1" customWidth="1"/>
    <col min="6" max="6" width="1.6640625" style="3" customWidth="1"/>
    <col min="7" max="7" width="13.88671875" style="3" bestFit="1" customWidth="1"/>
    <col min="8" max="8" width="1.6640625" style="3" customWidth="1"/>
    <col min="9" max="9" width="13.88671875" style="3" bestFit="1" customWidth="1"/>
    <col min="10" max="10" width="11.44140625" style="3"/>
    <col min="11" max="11" width="14.109375" style="3" bestFit="1" customWidth="1"/>
    <col min="12" max="16384" width="11.44140625" style="3"/>
  </cols>
  <sheetData>
    <row r="1" spans="1:12">
      <c r="A1" s="1"/>
      <c r="B1" s="1"/>
      <c r="C1" s="29"/>
      <c r="D1" s="1"/>
      <c r="E1" s="1"/>
      <c r="F1" s="1"/>
      <c r="G1" s="1"/>
      <c r="H1" s="1"/>
      <c r="I1" s="1"/>
    </row>
    <row r="2" spans="1:12">
      <c r="A2" s="1"/>
      <c r="B2" s="71" t="s">
        <v>96</v>
      </c>
      <c r="C2" s="71"/>
      <c r="D2" s="71"/>
      <c r="E2" s="71"/>
      <c r="F2" s="71"/>
      <c r="G2" s="71"/>
      <c r="H2" s="71"/>
      <c r="I2" s="71"/>
    </row>
    <row r="3" spans="1:12">
      <c r="A3" s="1"/>
      <c r="B3" s="71" t="s">
        <v>118</v>
      </c>
      <c r="C3" s="71"/>
      <c r="D3" s="71"/>
      <c r="E3" s="71"/>
      <c r="F3" s="71"/>
      <c r="G3" s="71"/>
      <c r="H3" s="71"/>
      <c r="I3" s="71"/>
    </row>
    <row r="4" spans="1:12">
      <c r="A4" s="1"/>
      <c r="B4" s="71" t="s">
        <v>127</v>
      </c>
      <c r="C4" s="71"/>
      <c r="D4" s="71"/>
      <c r="E4" s="71"/>
      <c r="F4" s="71"/>
      <c r="G4" s="71"/>
      <c r="H4" s="71"/>
      <c r="I4" s="71"/>
    </row>
    <row r="5" spans="1:12" ht="15" thickBot="1">
      <c r="A5" s="30"/>
      <c r="B5" s="6"/>
      <c r="C5" s="31"/>
      <c r="D5" s="32"/>
      <c r="E5" s="32"/>
      <c r="F5" s="32"/>
      <c r="G5" s="32"/>
      <c r="H5" s="32"/>
      <c r="I5" s="32"/>
    </row>
    <row r="6" spans="1:12">
      <c r="A6" s="1"/>
      <c r="B6" s="72" t="s">
        <v>1</v>
      </c>
      <c r="C6" s="72"/>
      <c r="D6" s="72"/>
      <c r="E6" s="72"/>
      <c r="F6" s="72"/>
      <c r="G6" s="72"/>
      <c r="H6" s="72"/>
      <c r="I6" s="72"/>
    </row>
    <row r="7" spans="1:12">
      <c r="A7" s="1"/>
      <c r="B7" s="13"/>
      <c r="C7" s="33"/>
      <c r="D7" s="13"/>
      <c r="E7" s="13"/>
      <c r="F7" s="13"/>
      <c r="G7" s="13"/>
      <c r="H7" s="13"/>
      <c r="I7" s="13"/>
    </row>
    <row r="8" spans="1:12" hidden="1">
      <c r="A8" s="1"/>
      <c r="B8" s="13"/>
      <c r="C8" s="33"/>
      <c r="D8" s="13"/>
      <c r="E8" s="13"/>
      <c r="F8" s="13"/>
      <c r="G8" s="13"/>
      <c r="H8" s="13"/>
      <c r="I8" s="13"/>
    </row>
    <row r="9" spans="1:12" hidden="1">
      <c r="A9" s="1"/>
      <c r="B9" s="13"/>
      <c r="C9" s="33"/>
      <c r="D9" s="13"/>
      <c r="E9" s="13"/>
      <c r="F9" s="13"/>
      <c r="G9" s="13"/>
      <c r="H9" s="13"/>
      <c r="I9" s="13"/>
    </row>
    <row r="10" spans="1:12" hidden="1">
      <c r="A10" s="1"/>
      <c r="B10" s="13"/>
      <c r="C10" s="33"/>
      <c r="D10" s="13"/>
      <c r="E10" s="13"/>
      <c r="F10" s="13"/>
      <c r="G10" s="13"/>
      <c r="H10" s="13"/>
      <c r="I10" s="13"/>
    </row>
    <row r="11" spans="1:12" ht="15" thickBot="1">
      <c r="A11" s="34" t="s">
        <v>125</v>
      </c>
      <c r="B11" s="35"/>
      <c r="C11" s="34"/>
      <c r="D11" s="13"/>
      <c r="E11" s="14" t="s">
        <v>95</v>
      </c>
      <c r="F11" s="13"/>
      <c r="G11" s="15">
        <v>2018</v>
      </c>
      <c r="H11" s="23"/>
      <c r="I11" s="15">
        <v>2017</v>
      </c>
    </row>
    <row r="12" spans="1:12">
      <c r="A12" s="1"/>
      <c r="B12" s="1"/>
      <c r="C12" s="29"/>
      <c r="D12" s="1"/>
      <c r="E12" s="36"/>
      <c r="F12" s="1"/>
      <c r="G12" s="1"/>
      <c r="H12" s="1"/>
      <c r="I12" s="1"/>
    </row>
    <row r="13" spans="1:12">
      <c r="A13" s="1"/>
      <c r="B13" s="24"/>
      <c r="C13" s="37" t="s">
        <v>71</v>
      </c>
      <c r="D13" s="24"/>
      <c r="E13" s="38"/>
      <c r="F13" s="24"/>
      <c r="G13" s="63">
        <f>G15+G19+G21+G23+G29+G33+G38+G42+G44+G46+G48+G52+G54+G56+G60+G64+G66+G70+G72+G78+G79+G80+G84</f>
        <v>1869336.9299999995</v>
      </c>
      <c r="H13" s="68"/>
      <c r="I13" s="63">
        <f>I15+I19+I21+I23+I29+I33+I38+I42+I44+I46+I48+I52+I54+I56+I60+I64+I66+I70+I72+I78+I79+I80+I84</f>
        <v>1150301.0999999992</v>
      </c>
      <c r="K13" s="39"/>
      <c r="L13" s="40"/>
    </row>
    <row r="14" spans="1:12">
      <c r="A14" s="1"/>
      <c r="B14" s="24"/>
      <c r="C14" s="37"/>
      <c r="D14" s="24"/>
      <c r="E14" s="38"/>
      <c r="F14" s="24"/>
      <c r="G14" s="63"/>
      <c r="H14" s="68"/>
      <c r="I14" s="63"/>
      <c r="K14" s="41"/>
      <c r="L14" s="40"/>
    </row>
    <row r="15" spans="1:12">
      <c r="A15" s="1"/>
      <c r="B15" s="26"/>
      <c r="C15" s="42" t="s">
        <v>72</v>
      </c>
      <c r="D15" s="43"/>
      <c r="E15" s="44"/>
      <c r="F15" s="24"/>
      <c r="G15" s="63">
        <f>SUM(G16:G17)</f>
        <v>23858637.120000001</v>
      </c>
      <c r="H15" s="68"/>
      <c r="I15" s="63">
        <f>SUM(I16:I17)</f>
        <v>21575703.969999999</v>
      </c>
      <c r="K15" s="39"/>
      <c r="L15" s="40"/>
    </row>
    <row r="16" spans="1:12">
      <c r="A16" s="1"/>
      <c r="B16" s="26"/>
      <c r="C16" s="45" t="s">
        <v>134</v>
      </c>
      <c r="D16" s="26"/>
      <c r="E16" s="46"/>
      <c r="F16" s="24"/>
      <c r="G16" s="66">
        <v>23858111.199999999</v>
      </c>
      <c r="H16" s="61"/>
      <c r="I16" s="66">
        <v>21575703.969999999</v>
      </c>
      <c r="K16" s="47"/>
      <c r="L16" s="40"/>
    </row>
    <row r="17" spans="1:12">
      <c r="A17" s="1"/>
      <c r="B17" s="1"/>
      <c r="C17" s="48" t="s">
        <v>73</v>
      </c>
      <c r="D17" s="26"/>
      <c r="E17" s="46"/>
      <c r="F17" s="24"/>
      <c r="G17" s="66">
        <v>525.91999999999996</v>
      </c>
      <c r="H17" s="61"/>
      <c r="I17" s="66"/>
      <c r="K17" s="47"/>
      <c r="L17" s="40"/>
    </row>
    <row r="18" spans="1:12">
      <c r="A18" s="1"/>
      <c r="B18" s="1"/>
      <c r="C18" s="42"/>
      <c r="D18" s="43"/>
      <c r="E18" s="44"/>
      <c r="F18" s="26"/>
      <c r="G18" s="66"/>
      <c r="H18" s="69"/>
      <c r="I18" s="66"/>
      <c r="K18" s="49"/>
      <c r="L18" s="40"/>
    </row>
    <row r="19" spans="1:12">
      <c r="A19" s="1"/>
      <c r="B19" s="1"/>
      <c r="C19" s="37" t="s">
        <v>74</v>
      </c>
      <c r="D19" s="24"/>
      <c r="E19" s="38"/>
      <c r="F19" s="26"/>
      <c r="G19" s="63">
        <v>97954.81</v>
      </c>
      <c r="H19" s="68"/>
      <c r="I19" s="63">
        <v>-848541.82</v>
      </c>
      <c r="K19" s="39"/>
      <c r="L19" s="40"/>
    </row>
    <row r="20" spans="1:12">
      <c r="A20" s="1"/>
      <c r="B20" s="1"/>
      <c r="C20" s="48"/>
      <c r="D20" s="26"/>
      <c r="E20" s="46"/>
      <c r="F20" s="26"/>
      <c r="G20" s="66"/>
      <c r="H20" s="69"/>
      <c r="I20" s="66"/>
      <c r="K20" s="49"/>
      <c r="L20" s="40"/>
    </row>
    <row r="21" spans="1:12">
      <c r="A21" s="1"/>
      <c r="B21" s="1"/>
      <c r="C21" s="50" t="s">
        <v>75</v>
      </c>
      <c r="D21" s="24"/>
      <c r="E21" s="38"/>
      <c r="F21" s="26"/>
      <c r="G21" s="63">
        <v>503637</v>
      </c>
      <c r="H21" s="68"/>
      <c r="I21" s="63">
        <v>423619</v>
      </c>
      <c r="K21" s="39"/>
      <c r="L21" s="40"/>
    </row>
    <row r="22" spans="1:12">
      <c r="A22" s="1"/>
      <c r="B22" s="1"/>
      <c r="C22" s="45"/>
      <c r="D22" s="26"/>
      <c r="E22" s="46"/>
      <c r="F22" s="24"/>
      <c r="G22" s="63"/>
      <c r="H22" s="68"/>
      <c r="I22" s="63"/>
      <c r="K22" s="41"/>
      <c r="L22" s="40"/>
    </row>
    <row r="23" spans="1:12">
      <c r="A23" s="1"/>
      <c r="B23" s="1"/>
      <c r="C23" s="50" t="s">
        <v>76</v>
      </c>
      <c r="D23" s="24"/>
      <c r="E23" s="38"/>
      <c r="F23" s="26"/>
      <c r="G23" s="63">
        <f>SUM(G24:G27)</f>
        <v>-12573300.75</v>
      </c>
      <c r="H23" s="68"/>
      <c r="I23" s="63">
        <f>SUM(I24:I27)</f>
        <v>-10319762.859999999</v>
      </c>
      <c r="K23" s="39"/>
      <c r="L23" s="40"/>
    </row>
    <row r="24" spans="1:12">
      <c r="A24" s="1"/>
      <c r="B24" s="1"/>
      <c r="C24" s="45" t="s">
        <v>135</v>
      </c>
      <c r="D24" s="26"/>
      <c r="E24" s="46"/>
      <c r="F24" s="26"/>
      <c r="G24" s="66">
        <v>-6460579.8899999997</v>
      </c>
      <c r="H24" s="61"/>
      <c r="I24" s="66">
        <v>-9501747.5500000007</v>
      </c>
      <c r="K24" s="47"/>
      <c r="L24" s="40"/>
    </row>
    <row r="25" spans="1:12">
      <c r="A25" s="1"/>
      <c r="B25" s="1"/>
      <c r="C25" s="45" t="s">
        <v>77</v>
      </c>
      <c r="D25" s="26"/>
      <c r="E25" s="46"/>
      <c r="F25" s="26"/>
      <c r="G25" s="66">
        <v>-5369847.1500000004</v>
      </c>
      <c r="H25" s="61"/>
      <c r="I25" s="66">
        <v>-275350.28000000003</v>
      </c>
      <c r="K25" s="47"/>
      <c r="L25" s="40"/>
    </row>
    <row r="26" spans="1:12">
      <c r="A26" s="1"/>
      <c r="B26" s="1"/>
      <c r="C26" s="45" t="s">
        <v>78</v>
      </c>
      <c r="D26" s="26"/>
      <c r="E26" s="46"/>
      <c r="F26" s="24"/>
      <c r="G26" s="66">
        <v>-742873.71</v>
      </c>
      <c r="H26" s="61"/>
      <c r="I26" s="66">
        <v>-542665.03</v>
      </c>
      <c r="K26" s="47"/>
      <c r="L26" s="40"/>
    </row>
    <row r="27" spans="1:12">
      <c r="A27" s="1"/>
      <c r="B27" s="1"/>
      <c r="C27" s="45" t="s">
        <v>136</v>
      </c>
      <c r="D27" s="26"/>
      <c r="E27" s="46"/>
      <c r="F27" s="24"/>
      <c r="G27" s="66"/>
      <c r="H27" s="61"/>
      <c r="I27" s="66"/>
      <c r="K27" s="47"/>
      <c r="L27" s="40"/>
    </row>
    <row r="28" spans="1:12">
      <c r="A28" s="1"/>
      <c r="B28" s="1"/>
      <c r="C28" s="50"/>
      <c r="D28" s="24"/>
      <c r="E28" s="38"/>
      <c r="F28" s="24"/>
      <c r="G28" s="63"/>
      <c r="H28" s="68"/>
      <c r="I28" s="63"/>
      <c r="K28" s="41"/>
      <c r="L28" s="40"/>
    </row>
    <row r="29" spans="1:12">
      <c r="A29" s="1"/>
      <c r="B29" s="1"/>
      <c r="C29" s="50" t="s">
        <v>101</v>
      </c>
      <c r="D29" s="24"/>
      <c r="E29" s="38"/>
      <c r="F29" s="24"/>
      <c r="G29" s="63">
        <f>SUM(G30:G31)</f>
        <v>321986</v>
      </c>
      <c r="H29" s="68"/>
      <c r="I29" s="63">
        <f>SUM(I30:I31)</f>
        <v>33825.72</v>
      </c>
      <c r="K29" s="39"/>
      <c r="L29" s="40"/>
    </row>
    <row r="30" spans="1:12">
      <c r="A30" s="1"/>
      <c r="B30" s="1"/>
      <c r="C30" s="45" t="s">
        <v>79</v>
      </c>
      <c r="D30" s="26"/>
      <c r="E30" s="46"/>
      <c r="F30" s="24"/>
      <c r="G30" s="66">
        <v>3060.62</v>
      </c>
      <c r="H30" s="61"/>
      <c r="I30" s="66">
        <v>32806.1</v>
      </c>
      <c r="K30" s="47"/>
      <c r="L30" s="40"/>
    </row>
    <row r="31" spans="1:12">
      <c r="A31" s="1"/>
      <c r="B31" s="1"/>
      <c r="C31" s="45" t="s">
        <v>137</v>
      </c>
      <c r="D31" s="26"/>
      <c r="E31" s="46"/>
      <c r="F31" s="24"/>
      <c r="G31" s="66">
        <v>318925.38</v>
      </c>
      <c r="H31" s="61"/>
      <c r="I31" s="66">
        <v>1019.62</v>
      </c>
      <c r="K31" s="47"/>
      <c r="L31" s="40"/>
    </row>
    <row r="32" spans="1:12">
      <c r="A32" s="1"/>
      <c r="B32" s="1"/>
      <c r="C32" s="45"/>
      <c r="D32" s="26"/>
      <c r="E32" s="46"/>
      <c r="F32" s="24"/>
      <c r="G32" s="66"/>
      <c r="H32" s="69"/>
      <c r="I32" s="66"/>
      <c r="K32" s="49"/>
      <c r="L32" s="40"/>
    </row>
    <row r="33" spans="1:12">
      <c r="A33" s="1"/>
      <c r="B33" s="1"/>
      <c r="C33" s="50" t="s">
        <v>100</v>
      </c>
      <c r="D33" s="24"/>
      <c r="E33" s="38"/>
      <c r="F33" s="24"/>
      <c r="G33" s="63">
        <f>SUM(G34:G36)</f>
        <v>-5132775.2</v>
      </c>
      <c r="H33" s="68"/>
      <c r="I33" s="63">
        <f>SUM(I34:I36)</f>
        <v>-4795597.1400000006</v>
      </c>
      <c r="K33" s="39"/>
      <c r="L33" s="40"/>
    </row>
    <row r="34" spans="1:12">
      <c r="A34" s="1"/>
      <c r="B34" s="1"/>
      <c r="C34" s="45" t="s">
        <v>80</v>
      </c>
      <c r="D34" s="26"/>
      <c r="E34" s="46"/>
      <c r="F34" s="26"/>
      <c r="G34" s="66">
        <v>-4038770.83</v>
      </c>
      <c r="H34" s="61"/>
      <c r="I34" s="66">
        <v>-3716934.58</v>
      </c>
      <c r="K34" s="47"/>
      <c r="L34" s="40"/>
    </row>
    <row r="35" spans="1:12">
      <c r="A35" s="1"/>
      <c r="B35" s="1"/>
      <c r="C35" s="45" t="s">
        <v>81</v>
      </c>
      <c r="D35" s="26"/>
      <c r="E35" s="46"/>
      <c r="F35" s="26"/>
      <c r="G35" s="66">
        <v>-1094004.3700000001</v>
      </c>
      <c r="H35" s="61"/>
      <c r="I35" s="66">
        <v>-1078662.56</v>
      </c>
      <c r="K35" s="47"/>
      <c r="L35" s="40"/>
    </row>
    <row r="36" spans="1:12">
      <c r="A36" s="1"/>
      <c r="B36" s="1"/>
      <c r="C36" s="45" t="s">
        <v>82</v>
      </c>
      <c r="D36" s="26"/>
      <c r="E36" s="46"/>
      <c r="F36" s="26"/>
      <c r="G36" s="66"/>
      <c r="H36" s="61"/>
      <c r="I36" s="66">
        <v>0</v>
      </c>
      <c r="K36" s="47"/>
      <c r="L36" s="40"/>
    </row>
    <row r="37" spans="1:12">
      <c r="A37" s="1"/>
      <c r="B37" s="1"/>
      <c r="C37" s="45"/>
      <c r="D37" s="26"/>
      <c r="E37" s="46"/>
      <c r="F37" s="26"/>
      <c r="G37" s="66"/>
      <c r="H37" s="69"/>
      <c r="I37" s="66"/>
      <c r="K37" s="49"/>
      <c r="L37" s="40"/>
    </row>
    <row r="38" spans="1:12">
      <c r="A38" s="1"/>
      <c r="B38" s="1"/>
      <c r="C38" s="50" t="s">
        <v>99</v>
      </c>
      <c r="D38" s="24"/>
      <c r="E38" s="38"/>
      <c r="F38" s="26"/>
      <c r="G38" s="63">
        <f>SUM(G39:G40)</f>
        <v>-2479490.4499999997</v>
      </c>
      <c r="H38" s="68"/>
      <c r="I38" s="63">
        <f>SUM(I39:I40)</f>
        <v>-3308654.89</v>
      </c>
      <c r="K38" s="39"/>
      <c r="L38" s="40"/>
    </row>
    <row r="39" spans="1:12">
      <c r="A39" s="1"/>
      <c r="B39" s="1"/>
      <c r="C39" s="45" t="s">
        <v>138</v>
      </c>
      <c r="D39" s="26"/>
      <c r="E39" s="46"/>
      <c r="F39" s="24"/>
      <c r="G39" s="66">
        <v>107022.81</v>
      </c>
      <c r="H39" s="61"/>
      <c r="I39" s="66">
        <v>-208068.46</v>
      </c>
      <c r="K39" s="47"/>
      <c r="L39" s="40"/>
    </row>
    <row r="40" spans="1:12">
      <c r="A40" s="1"/>
      <c r="B40" s="1"/>
      <c r="C40" s="45" t="s">
        <v>83</v>
      </c>
      <c r="D40" s="26"/>
      <c r="E40" s="46"/>
      <c r="F40" s="24"/>
      <c r="G40" s="66">
        <v>-2586513.2599999998</v>
      </c>
      <c r="H40" s="61"/>
      <c r="I40" s="66">
        <v>-3100586.43</v>
      </c>
      <c r="K40" s="47"/>
      <c r="L40" s="40"/>
    </row>
    <row r="41" spans="1:12">
      <c r="A41" s="1"/>
      <c r="B41" s="1"/>
      <c r="C41" s="45"/>
      <c r="D41" s="26"/>
      <c r="E41" s="46"/>
      <c r="F41" s="24"/>
      <c r="G41" s="66"/>
      <c r="H41" s="69"/>
      <c r="I41" s="66"/>
      <c r="K41" s="49"/>
      <c r="L41" s="40"/>
    </row>
    <row r="42" spans="1:12">
      <c r="A42" s="1"/>
      <c r="B42" s="1"/>
      <c r="C42" s="50" t="s">
        <v>98</v>
      </c>
      <c r="D42" s="24"/>
      <c r="E42" s="38"/>
      <c r="F42" s="26"/>
      <c r="G42" s="63">
        <v>-2233685.08</v>
      </c>
      <c r="H42" s="68"/>
      <c r="I42" s="63">
        <v>-1200435.95</v>
      </c>
      <c r="K42" s="39"/>
      <c r="L42" s="40"/>
    </row>
    <row r="43" spans="1:12">
      <c r="A43" s="1"/>
      <c r="B43" s="1"/>
      <c r="C43" s="50"/>
      <c r="D43" s="24"/>
      <c r="E43" s="38"/>
      <c r="F43" s="26"/>
      <c r="G43" s="66"/>
      <c r="H43" s="69"/>
      <c r="I43" s="66"/>
      <c r="K43" s="49"/>
      <c r="L43" s="40"/>
    </row>
    <row r="44" spans="1:12">
      <c r="A44" s="1"/>
      <c r="B44" s="1"/>
      <c r="C44" s="50" t="s">
        <v>97</v>
      </c>
      <c r="D44" s="24"/>
      <c r="E44" s="38"/>
      <c r="F44" s="26"/>
      <c r="G44" s="63">
        <v>82167.850000000006</v>
      </c>
      <c r="H44" s="68"/>
      <c r="I44" s="63">
        <v>50998.39</v>
      </c>
      <c r="K44" s="39"/>
      <c r="L44" s="40"/>
    </row>
    <row r="45" spans="1:12">
      <c r="A45" s="1"/>
      <c r="B45" s="1"/>
      <c r="C45" s="50"/>
      <c r="D45" s="24"/>
      <c r="E45" s="38"/>
      <c r="F45" s="24"/>
      <c r="G45" s="63"/>
      <c r="H45" s="68"/>
      <c r="I45" s="63"/>
      <c r="K45" s="41"/>
      <c r="L45" s="40"/>
    </row>
    <row r="46" spans="1:12">
      <c r="A46" s="1"/>
      <c r="B46" s="1"/>
      <c r="C46" s="51" t="s">
        <v>102</v>
      </c>
      <c r="D46" s="43"/>
      <c r="E46" s="44"/>
      <c r="F46" s="24"/>
      <c r="G46" s="63">
        <v>0</v>
      </c>
      <c r="H46" s="68"/>
      <c r="I46" s="63">
        <v>0</v>
      </c>
      <c r="K46" s="39"/>
      <c r="L46" s="40"/>
    </row>
    <row r="47" spans="1:12">
      <c r="A47" s="1"/>
      <c r="B47" s="1"/>
      <c r="C47" s="50"/>
      <c r="D47" s="24"/>
      <c r="E47" s="38"/>
      <c r="F47" s="24"/>
      <c r="G47" s="63"/>
      <c r="H47" s="68"/>
      <c r="I47" s="63"/>
      <c r="K47" s="41"/>
      <c r="L47" s="40"/>
    </row>
    <row r="48" spans="1:12">
      <c r="A48" s="1"/>
      <c r="B48" s="1"/>
      <c r="C48" s="52" t="s">
        <v>103</v>
      </c>
      <c r="D48" s="53"/>
      <c r="E48" s="54"/>
      <c r="F48" s="26"/>
      <c r="G48" s="63">
        <f>SUM(G49:G50)</f>
        <v>0</v>
      </c>
      <c r="H48" s="68"/>
      <c r="I48" s="63">
        <f>SUM(I49:I50)</f>
        <v>0</v>
      </c>
      <c r="K48" s="39"/>
      <c r="L48" s="40"/>
    </row>
    <row r="49" spans="1:12">
      <c r="A49" s="1"/>
      <c r="B49" s="1"/>
      <c r="C49" s="45" t="s">
        <v>84</v>
      </c>
      <c r="D49" s="26"/>
      <c r="E49" s="46"/>
      <c r="F49" s="24"/>
      <c r="G49" s="66">
        <v>0</v>
      </c>
      <c r="H49" s="61"/>
      <c r="I49" s="66">
        <v>0</v>
      </c>
      <c r="K49" s="47"/>
      <c r="L49" s="40"/>
    </row>
    <row r="50" spans="1:12">
      <c r="A50" s="1"/>
      <c r="B50" s="1"/>
      <c r="C50" s="45" t="s">
        <v>85</v>
      </c>
      <c r="D50" s="26"/>
      <c r="E50" s="46"/>
      <c r="F50" s="26"/>
      <c r="G50" s="66"/>
      <c r="H50" s="61"/>
      <c r="I50" s="66"/>
      <c r="K50" s="47"/>
      <c r="L50" s="40"/>
    </row>
    <row r="51" spans="1:12">
      <c r="A51" s="1"/>
      <c r="B51" s="1"/>
      <c r="C51" s="45"/>
      <c r="D51" s="26"/>
      <c r="E51" s="46"/>
      <c r="F51" s="26"/>
      <c r="G51" s="66"/>
      <c r="H51" s="61"/>
      <c r="I51" s="66"/>
      <c r="K51" s="47"/>
      <c r="L51" s="40"/>
    </row>
    <row r="52" spans="1:12">
      <c r="A52" s="1"/>
      <c r="B52" s="1"/>
      <c r="C52" s="52" t="s">
        <v>104</v>
      </c>
      <c r="D52" s="53"/>
      <c r="E52" s="54"/>
      <c r="F52" s="26"/>
      <c r="G52" s="63">
        <v>0</v>
      </c>
      <c r="H52" s="68"/>
      <c r="I52" s="63">
        <v>0</v>
      </c>
      <c r="K52" s="39"/>
      <c r="L52" s="40"/>
    </row>
    <row r="53" spans="1:12">
      <c r="A53" s="1"/>
      <c r="B53" s="1"/>
      <c r="C53" s="45"/>
      <c r="D53" s="26"/>
      <c r="E53" s="46"/>
      <c r="F53" s="26"/>
      <c r="G53" s="66"/>
      <c r="H53" s="61"/>
      <c r="I53" s="66"/>
      <c r="K53" s="47"/>
      <c r="L53" s="40"/>
    </row>
    <row r="54" spans="1:12">
      <c r="A54" s="1"/>
      <c r="B54" s="1"/>
      <c r="C54" s="52" t="s">
        <v>119</v>
      </c>
      <c r="D54" s="53"/>
      <c r="E54" s="54"/>
      <c r="F54" s="26"/>
      <c r="G54" s="63">
        <v>105218.39</v>
      </c>
      <c r="H54" s="68"/>
      <c r="I54" s="63">
        <v>0</v>
      </c>
      <c r="K54" s="39"/>
      <c r="L54" s="40"/>
    </row>
    <row r="55" spans="1:12">
      <c r="A55" s="1"/>
      <c r="B55" s="1"/>
      <c r="C55" s="45"/>
      <c r="D55" s="26"/>
      <c r="E55" s="46"/>
      <c r="F55" s="26"/>
      <c r="G55" s="66"/>
      <c r="H55" s="61"/>
      <c r="I55" s="66"/>
      <c r="K55" s="47"/>
      <c r="L55" s="40"/>
    </row>
    <row r="56" spans="1:12">
      <c r="A56" s="1"/>
      <c r="B56" s="1"/>
      <c r="C56" s="51" t="s">
        <v>105</v>
      </c>
      <c r="D56" s="43"/>
      <c r="E56" s="44"/>
      <c r="F56" s="24"/>
      <c r="G56" s="63">
        <v>131659.47</v>
      </c>
      <c r="H56" s="68"/>
      <c r="I56" s="63">
        <v>-6670.02</v>
      </c>
      <c r="K56" s="39"/>
      <c r="L56" s="40"/>
    </row>
    <row r="57" spans="1:12">
      <c r="A57" s="1"/>
      <c r="B57" s="1"/>
      <c r="C57" s="50"/>
      <c r="D57" s="24"/>
      <c r="E57" s="38"/>
      <c r="F57" s="24"/>
      <c r="G57" s="63"/>
      <c r="H57" s="68"/>
      <c r="I57" s="63"/>
      <c r="K57" s="41"/>
      <c r="L57" s="40"/>
    </row>
    <row r="58" spans="1:12">
      <c r="A58" s="1"/>
      <c r="B58" s="1"/>
      <c r="C58" s="50" t="s">
        <v>120</v>
      </c>
      <c r="D58" s="24"/>
      <c r="E58" s="38"/>
      <c r="F58" s="24"/>
      <c r="G58" s="63">
        <f>G15+G19+G21+G23+G29+G33+G38+G42+G44+G46+G48+G52+G54+G56</f>
        <v>2682009.1599999997</v>
      </c>
      <c r="H58" s="68"/>
      <c r="I58" s="63">
        <f>I15+I19+I21+I23+I29+I33+I38+I42+I44+I46+I48+I52+I54+I56</f>
        <v>1604484.399999999</v>
      </c>
      <c r="K58" s="39"/>
      <c r="L58" s="40"/>
    </row>
    <row r="59" spans="1:12">
      <c r="A59" s="1"/>
      <c r="B59" s="1"/>
      <c r="C59" s="50"/>
      <c r="D59" s="24"/>
      <c r="E59" s="38"/>
      <c r="F59" s="24"/>
      <c r="G59" s="63"/>
      <c r="H59" s="68"/>
      <c r="I59" s="63"/>
      <c r="K59" s="41"/>
      <c r="L59" s="40"/>
    </row>
    <row r="60" spans="1:12">
      <c r="A60" s="1"/>
      <c r="B60" s="1"/>
      <c r="C60" s="51" t="s">
        <v>106</v>
      </c>
      <c r="D60" s="43"/>
      <c r="E60" s="44"/>
      <c r="F60" s="24"/>
      <c r="G60" s="63">
        <f>SUM(G61:G62)</f>
        <v>315.71000000000004</v>
      </c>
      <c r="H60" s="68"/>
      <c r="I60" s="63">
        <f>SUM(I61:I62)</f>
        <v>15065.82</v>
      </c>
      <c r="K60" s="39"/>
      <c r="L60" s="40"/>
    </row>
    <row r="61" spans="1:12">
      <c r="A61" s="1"/>
      <c r="B61" s="1"/>
      <c r="C61" s="45" t="s">
        <v>86</v>
      </c>
      <c r="D61" s="26"/>
      <c r="E61" s="46"/>
      <c r="F61" s="24"/>
      <c r="G61" s="66">
        <v>134.99</v>
      </c>
      <c r="H61" s="70"/>
      <c r="I61" s="66">
        <v>10899.55</v>
      </c>
      <c r="K61" s="47"/>
      <c r="L61" s="40"/>
    </row>
    <row r="62" spans="1:12">
      <c r="A62" s="1"/>
      <c r="B62" s="1"/>
      <c r="C62" s="45" t="s">
        <v>139</v>
      </c>
      <c r="D62" s="26"/>
      <c r="E62" s="46"/>
      <c r="F62" s="24"/>
      <c r="G62" s="66">
        <v>180.72</v>
      </c>
      <c r="H62" s="70"/>
      <c r="I62" s="66">
        <v>4166.2700000000004</v>
      </c>
      <c r="K62" s="47"/>
      <c r="L62" s="40"/>
    </row>
    <row r="63" spans="1:12">
      <c r="A63" s="1"/>
      <c r="B63" s="1"/>
      <c r="C63" s="51"/>
      <c r="D63" s="43"/>
      <c r="E63" s="44"/>
      <c r="F63" s="24"/>
      <c r="G63" s="63"/>
      <c r="H63" s="68"/>
      <c r="I63" s="63"/>
      <c r="K63" s="41"/>
      <c r="L63" s="40"/>
    </row>
    <row r="64" spans="1:12">
      <c r="A64" s="1"/>
      <c r="B64" s="1"/>
      <c r="C64" s="50" t="s">
        <v>107</v>
      </c>
      <c r="D64" s="24"/>
      <c r="E64" s="38"/>
      <c r="F64" s="24"/>
      <c r="G64" s="63">
        <v>-293652.75</v>
      </c>
      <c r="H64" s="68"/>
      <c r="I64" s="63">
        <v>-291820</v>
      </c>
      <c r="K64" s="39"/>
      <c r="L64" s="40"/>
    </row>
    <row r="65" spans="1:12">
      <c r="A65" s="1"/>
      <c r="B65" s="1"/>
      <c r="C65" s="50"/>
      <c r="D65" s="24"/>
      <c r="E65" s="38"/>
      <c r="F65" s="24"/>
      <c r="G65" s="63"/>
      <c r="H65" s="68"/>
      <c r="I65" s="63"/>
      <c r="K65" s="41"/>
      <c r="L65" s="40"/>
    </row>
    <row r="66" spans="1:12">
      <c r="A66" s="1"/>
      <c r="B66" s="1"/>
      <c r="C66" s="50" t="s">
        <v>108</v>
      </c>
      <c r="D66" s="24"/>
      <c r="E66" s="38"/>
      <c r="F66" s="1"/>
      <c r="G66" s="63">
        <f>SUM(G67:G68)</f>
        <v>0</v>
      </c>
      <c r="H66" s="61"/>
      <c r="I66" s="63">
        <f>SUM(I67:I68)</f>
        <v>0</v>
      </c>
      <c r="K66" s="39"/>
      <c r="L66" s="40"/>
    </row>
    <row r="67" spans="1:12">
      <c r="A67" s="1"/>
      <c r="B67" s="1"/>
      <c r="C67" s="45" t="s">
        <v>87</v>
      </c>
      <c r="D67" s="26"/>
      <c r="E67" s="46"/>
      <c r="F67" s="1"/>
      <c r="G67" s="66"/>
      <c r="H67" s="61"/>
      <c r="I67" s="66"/>
      <c r="K67" s="47"/>
      <c r="L67" s="40"/>
    </row>
    <row r="68" spans="1:12">
      <c r="A68" s="1"/>
      <c r="B68" s="1"/>
      <c r="C68" s="45" t="s">
        <v>88</v>
      </c>
      <c r="D68" s="26"/>
      <c r="E68" s="46"/>
      <c r="F68" s="1"/>
      <c r="G68" s="66">
        <v>0</v>
      </c>
      <c r="H68" s="61"/>
      <c r="I68" s="66">
        <v>0</v>
      </c>
      <c r="K68" s="47"/>
      <c r="L68" s="40"/>
    </row>
    <row r="69" spans="1:12">
      <c r="A69" s="1"/>
      <c r="B69" s="1"/>
      <c r="C69" s="50"/>
      <c r="D69" s="24"/>
      <c r="E69" s="38"/>
      <c r="F69" s="1"/>
      <c r="G69" s="61"/>
      <c r="H69" s="61"/>
      <c r="I69" s="61"/>
      <c r="L69" s="40"/>
    </row>
    <row r="70" spans="1:12">
      <c r="A70" s="1"/>
      <c r="B70" s="1"/>
      <c r="C70" s="50" t="s">
        <v>109</v>
      </c>
      <c r="D70" s="24"/>
      <c r="E70" s="38"/>
      <c r="F70" s="1"/>
      <c r="G70" s="63">
        <v>-384.43</v>
      </c>
      <c r="H70" s="68"/>
      <c r="I70" s="63">
        <v>15354.32</v>
      </c>
      <c r="K70" s="39"/>
      <c r="L70" s="40"/>
    </row>
    <row r="71" spans="1:12">
      <c r="A71" s="1"/>
      <c r="B71" s="1"/>
      <c r="C71" s="50"/>
      <c r="D71" s="24"/>
      <c r="E71" s="38"/>
      <c r="F71" s="1"/>
      <c r="G71" s="63"/>
      <c r="H71" s="68"/>
      <c r="I71" s="63"/>
      <c r="K71" s="39"/>
      <c r="L71" s="40"/>
    </row>
    <row r="72" spans="1:12">
      <c r="A72" s="1"/>
      <c r="B72" s="1"/>
      <c r="C72" s="50" t="s">
        <v>110</v>
      </c>
      <c r="D72" s="24"/>
      <c r="E72" s="38"/>
      <c r="F72" s="1"/>
      <c r="G72" s="63">
        <f>SUM(G73:G74)</f>
        <v>0</v>
      </c>
      <c r="H72" s="61"/>
      <c r="I72" s="63">
        <f>SUM(I73:I74)</f>
        <v>0</v>
      </c>
      <c r="K72" s="39"/>
      <c r="L72" s="40"/>
    </row>
    <row r="73" spans="1:12">
      <c r="A73" s="1"/>
      <c r="B73" s="1"/>
      <c r="C73" s="45" t="s">
        <v>84</v>
      </c>
      <c r="D73" s="26"/>
      <c r="E73" s="46"/>
      <c r="F73" s="1"/>
      <c r="G73" s="66">
        <v>0</v>
      </c>
      <c r="H73" s="61"/>
      <c r="I73" s="66">
        <v>0</v>
      </c>
      <c r="K73" s="47"/>
      <c r="L73" s="40"/>
    </row>
    <row r="74" spans="1:12">
      <c r="A74" s="1"/>
      <c r="B74" s="1"/>
      <c r="C74" s="45" t="s">
        <v>85</v>
      </c>
      <c r="D74" s="26"/>
      <c r="E74" s="46"/>
      <c r="F74" s="1"/>
      <c r="G74" s="66"/>
      <c r="H74" s="61"/>
      <c r="I74" s="66"/>
      <c r="K74" s="47"/>
      <c r="L74" s="40"/>
    </row>
    <row r="75" spans="1:12">
      <c r="A75" s="1"/>
      <c r="B75" s="1"/>
      <c r="C75" s="50"/>
      <c r="D75" s="24"/>
      <c r="E75" s="38"/>
      <c r="F75" s="1"/>
      <c r="G75" s="61"/>
      <c r="H75" s="61"/>
      <c r="I75" s="61"/>
      <c r="L75" s="40"/>
    </row>
    <row r="76" spans="1:12">
      <c r="A76" s="1"/>
      <c r="B76" s="1"/>
      <c r="C76" s="50" t="s">
        <v>121</v>
      </c>
      <c r="D76" s="24"/>
      <c r="E76" s="38"/>
      <c r="F76" s="1"/>
      <c r="G76" s="63">
        <f>G60+G64+G66+G70+G72</f>
        <v>-293721.46999999997</v>
      </c>
      <c r="H76" s="68"/>
      <c r="I76" s="63">
        <f>I60+I64+I66+I70+I72</f>
        <v>-261399.86</v>
      </c>
      <c r="K76" s="39"/>
      <c r="L76" s="40"/>
    </row>
    <row r="77" spans="1:12">
      <c r="A77" s="1"/>
      <c r="B77" s="1"/>
      <c r="C77" s="50"/>
      <c r="D77" s="24"/>
      <c r="E77" s="38"/>
      <c r="F77" s="1"/>
      <c r="G77" s="63"/>
      <c r="H77" s="68"/>
      <c r="I77" s="63"/>
      <c r="K77" s="39"/>
      <c r="L77" s="40"/>
    </row>
    <row r="78" spans="1:12">
      <c r="A78" s="1"/>
      <c r="B78" s="1"/>
      <c r="C78" s="50" t="s">
        <v>122</v>
      </c>
      <c r="D78" s="24"/>
      <c r="E78" s="38"/>
      <c r="F78" s="1"/>
      <c r="G78" s="63">
        <v>0</v>
      </c>
      <c r="H78" s="68"/>
      <c r="I78" s="63">
        <v>0</v>
      </c>
      <c r="K78" s="39"/>
      <c r="L78" s="40"/>
    </row>
    <row r="79" spans="1:12">
      <c r="A79" s="1"/>
      <c r="B79" s="1"/>
      <c r="C79" s="50" t="s">
        <v>123</v>
      </c>
      <c r="D79" s="24"/>
      <c r="E79" s="38"/>
      <c r="F79" s="1"/>
      <c r="G79" s="63">
        <v>0</v>
      </c>
      <c r="H79" s="68"/>
      <c r="I79" s="63">
        <v>0</v>
      </c>
      <c r="K79" s="39"/>
      <c r="L79" s="40"/>
    </row>
    <row r="80" spans="1:12">
      <c r="A80" s="1"/>
      <c r="B80" s="1"/>
      <c r="C80" s="50" t="s">
        <v>124</v>
      </c>
      <c r="D80" s="24"/>
      <c r="E80" s="38"/>
      <c r="F80" s="1"/>
      <c r="G80" s="63">
        <v>0</v>
      </c>
      <c r="H80" s="68"/>
      <c r="I80" s="63">
        <v>0</v>
      </c>
      <c r="K80" s="39"/>
      <c r="L80" s="40"/>
    </row>
    <row r="81" spans="1:12">
      <c r="A81" s="1"/>
      <c r="B81" s="1"/>
      <c r="C81" s="50"/>
      <c r="D81" s="24"/>
      <c r="E81" s="38"/>
      <c r="F81" s="1"/>
      <c r="G81" s="63"/>
      <c r="H81" s="68"/>
      <c r="I81" s="63"/>
      <c r="K81" s="39"/>
      <c r="L81" s="40"/>
    </row>
    <row r="82" spans="1:12">
      <c r="A82" s="1"/>
      <c r="B82" s="1"/>
      <c r="C82" s="50" t="s">
        <v>89</v>
      </c>
      <c r="D82" s="24"/>
      <c r="E82" s="38"/>
      <c r="F82" s="1"/>
      <c r="G82" s="63">
        <f>G58+G76+G78+G79+G80</f>
        <v>2388287.6899999995</v>
      </c>
      <c r="H82" s="68"/>
      <c r="I82" s="63">
        <f>I58+I76+I78+I79+I80</f>
        <v>1343084.5399999991</v>
      </c>
      <c r="K82" s="39"/>
      <c r="L82" s="40"/>
    </row>
    <row r="83" spans="1:12">
      <c r="A83" s="1"/>
      <c r="B83" s="1"/>
      <c r="C83" s="50"/>
      <c r="D83" s="24"/>
      <c r="E83" s="38"/>
      <c r="F83" s="1"/>
      <c r="G83" s="61"/>
      <c r="H83" s="61"/>
      <c r="I83" s="61"/>
      <c r="L83" s="40"/>
    </row>
    <row r="84" spans="1:12">
      <c r="A84" s="1"/>
      <c r="B84" s="1"/>
      <c r="C84" s="50" t="s">
        <v>111</v>
      </c>
      <c r="D84" s="24"/>
      <c r="E84" s="38"/>
      <c r="F84" s="1"/>
      <c r="G84" s="63">
        <v>-518950.76</v>
      </c>
      <c r="H84" s="68"/>
      <c r="I84" s="63">
        <v>-192783.44</v>
      </c>
      <c r="K84" s="39"/>
      <c r="L84" s="40"/>
    </row>
    <row r="85" spans="1:12">
      <c r="A85" s="1"/>
      <c r="B85" s="1"/>
      <c r="C85" s="29"/>
      <c r="D85" s="1"/>
      <c r="E85" s="36"/>
      <c r="F85" s="1"/>
      <c r="G85" s="61"/>
      <c r="H85" s="61"/>
      <c r="I85" s="61"/>
      <c r="L85" s="40"/>
    </row>
    <row r="86" spans="1:12">
      <c r="A86" s="1"/>
      <c r="B86" s="1"/>
      <c r="C86" s="50" t="s">
        <v>90</v>
      </c>
      <c r="D86" s="24"/>
      <c r="E86" s="38"/>
      <c r="F86" s="1"/>
      <c r="G86" s="63">
        <f>G82+G84</f>
        <v>1869336.9299999995</v>
      </c>
      <c r="H86" s="68"/>
      <c r="I86" s="63">
        <f>I82+I84</f>
        <v>1150301.0999999992</v>
      </c>
      <c r="K86" s="39"/>
      <c r="L86" s="40"/>
    </row>
    <row r="87" spans="1:12">
      <c r="A87" s="1"/>
      <c r="B87" s="1"/>
      <c r="C87" s="29"/>
      <c r="D87" s="1"/>
      <c r="E87" s="36"/>
      <c r="F87" s="1"/>
      <c r="G87" s="61"/>
      <c r="H87" s="61"/>
      <c r="I87" s="61"/>
      <c r="L87" s="40"/>
    </row>
    <row r="88" spans="1:12">
      <c r="A88" s="1"/>
      <c r="B88" s="1"/>
      <c r="C88" s="50" t="s">
        <v>91</v>
      </c>
      <c r="D88" s="24"/>
      <c r="E88" s="38"/>
      <c r="F88" s="1"/>
      <c r="G88" s="63">
        <v>0</v>
      </c>
      <c r="H88" s="68"/>
      <c r="I88" s="63">
        <v>0</v>
      </c>
      <c r="K88" s="39"/>
      <c r="L88" s="40"/>
    </row>
    <row r="89" spans="1:12">
      <c r="A89" s="1"/>
      <c r="B89" s="1"/>
      <c r="C89" s="50"/>
      <c r="D89" s="24"/>
      <c r="E89" s="38"/>
      <c r="F89" s="1"/>
      <c r="G89" s="61"/>
      <c r="H89" s="61"/>
      <c r="I89" s="61"/>
      <c r="L89" s="40"/>
    </row>
    <row r="90" spans="1:12">
      <c r="A90" s="1"/>
      <c r="B90" s="1"/>
      <c r="C90" s="50" t="s">
        <v>112</v>
      </c>
      <c r="D90" s="24"/>
      <c r="E90" s="38"/>
      <c r="F90" s="1"/>
      <c r="G90" s="63"/>
      <c r="H90" s="68"/>
      <c r="I90" s="63"/>
      <c r="K90" s="39"/>
      <c r="L90" s="40"/>
    </row>
    <row r="91" spans="1:12">
      <c r="A91" s="1"/>
      <c r="B91" s="1"/>
      <c r="C91" s="29"/>
      <c r="D91" s="1"/>
      <c r="E91" s="36"/>
      <c r="F91" s="1"/>
      <c r="G91" s="61"/>
      <c r="H91" s="61"/>
      <c r="I91" s="61"/>
      <c r="L91" s="40"/>
    </row>
    <row r="92" spans="1:12">
      <c r="A92" s="1"/>
      <c r="B92" s="1"/>
      <c r="C92" s="50" t="s">
        <v>92</v>
      </c>
      <c r="D92" s="24"/>
      <c r="E92" s="38"/>
      <c r="F92" s="1"/>
      <c r="G92" s="63">
        <f>G86+G90</f>
        <v>1869336.9299999995</v>
      </c>
      <c r="H92" s="68"/>
      <c r="I92" s="63">
        <f>I86+I90</f>
        <v>1150301.0999999992</v>
      </c>
      <c r="K92" s="39"/>
      <c r="L92" s="40"/>
    </row>
    <row r="93" spans="1:12">
      <c r="A93" s="1"/>
      <c r="B93" s="48"/>
      <c r="C93" s="29"/>
      <c r="D93" s="1"/>
      <c r="E93" s="36"/>
      <c r="F93" s="1"/>
      <c r="G93" s="61"/>
      <c r="H93" s="61"/>
      <c r="I93" s="61"/>
      <c r="L93" s="40"/>
    </row>
    <row r="94" spans="1:12">
      <c r="A94" s="1"/>
      <c r="B94" s="48"/>
      <c r="C94" s="55" t="s">
        <v>93</v>
      </c>
      <c r="D94" s="56"/>
      <c r="E94" s="57"/>
      <c r="F94" s="1"/>
      <c r="G94" s="63">
        <f>G92-G95</f>
        <v>1869369.6999999995</v>
      </c>
      <c r="H94" s="68"/>
      <c r="I94" s="63">
        <f>I92-I95</f>
        <v>1150301.0999999992</v>
      </c>
      <c r="K94" s="39"/>
      <c r="L94" s="40"/>
    </row>
    <row r="95" spans="1:12">
      <c r="A95" s="1"/>
      <c r="B95" s="48"/>
      <c r="C95" s="55" t="s">
        <v>94</v>
      </c>
      <c r="D95" s="56"/>
      <c r="E95" s="57"/>
      <c r="F95" s="1"/>
      <c r="G95" s="63">
        <v>-32.770000000000003</v>
      </c>
      <c r="H95" s="68"/>
      <c r="I95" s="63">
        <v>0</v>
      </c>
      <c r="K95" s="39"/>
      <c r="L95" s="40"/>
    </row>
    <row r="96" spans="1:12">
      <c r="A96" s="1"/>
      <c r="B96" s="48"/>
      <c r="C96" s="29"/>
      <c r="D96" s="1"/>
      <c r="E96" s="36"/>
      <c r="F96" s="1"/>
      <c r="G96" s="1"/>
      <c r="H96" s="1"/>
      <c r="I96" s="1"/>
      <c r="L96" s="40"/>
    </row>
    <row r="97" spans="1:12">
      <c r="A97" s="1"/>
      <c r="B97" s="48"/>
      <c r="C97" s="29"/>
      <c r="D97" s="1"/>
      <c r="E97" s="36"/>
      <c r="F97" s="1"/>
      <c r="G97" s="1"/>
      <c r="H97" s="1"/>
      <c r="I97" s="48"/>
      <c r="L97" s="40"/>
    </row>
    <row r="98" spans="1:12">
      <c r="A98" s="1"/>
      <c r="B98" s="1"/>
      <c r="C98" s="29"/>
      <c r="D98" s="1"/>
      <c r="E98" s="36"/>
      <c r="F98" s="1"/>
      <c r="G98" s="1"/>
      <c r="H98" s="1"/>
      <c r="I98" s="1"/>
      <c r="L98" s="40"/>
    </row>
    <row r="99" spans="1:12">
      <c r="A99" s="1" t="s">
        <v>133</v>
      </c>
      <c r="B99" s="1"/>
      <c r="C99" s="29"/>
      <c r="D99" s="1"/>
      <c r="E99" s="36"/>
      <c r="F99" s="1"/>
      <c r="G99" s="1"/>
      <c r="H99" s="1"/>
      <c r="I99" s="1"/>
      <c r="L99" s="40"/>
    </row>
    <row r="100" spans="1:12">
      <c r="A100" s="1"/>
      <c r="B100" s="1"/>
      <c r="C100" s="29"/>
      <c r="D100" s="1"/>
      <c r="E100" s="36"/>
      <c r="F100" s="1"/>
      <c r="G100" s="1"/>
      <c r="H100" s="1"/>
      <c r="I100" s="1"/>
      <c r="L100" s="40"/>
    </row>
    <row r="101" spans="1:12">
      <c r="L101" s="40"/>
    </row>
    <row r="102" spans="1:12">
      <c r="L102" s="40"/>
    </row>
    <row r="103" spans="1:12">
      <c r="L103" s="40"/>
    </row>
    <row r="104" spans="1:12">
      <c r="L104" s="40"/>
    </row>
    <row r="105" spans="1:12">
      <c r="L105" s="40"/>
    </row>
    <row r="106" spans="1:12">
      <c r="L106" s="40"/>
    </row>
    <row r="107" spans="1:12">
      <c r="L107" s="40"/>
    </row>
    <row r="108" spans="1:12">
      <c r="L108" s="40"/>
    </row>
    <row r="109" spans="1:12">
      <c r="L109" s="40"/>
    </row>
    <row r="110" spans="1:12">
      <c r="L110" s="40"/>
    </row>
    <row r="111" spans="1:12">
      <c r="L111" s="40"/>
    </row>
    <row r="112" spans="1:12">
      <c r="L112" s="40"/>
    </row>
    <row r="113" spans="12:12">
      <c r="L113" s="40"/>
    </row>
    <row r="114" spans="12:12">
      <c r="L114" s="40"/>
    </row>
    <row r="115" spans="12:12">
      <c r="L115" s="40"/>
    </row>
    <row r="116" spans="12:12">
      <c r="L116" s="40"/>
    </row>
    <row r="117" spans="12:12">
      <c r="L117" s="40"/>
    </row>
    <row r="118" spans="12:12">
      <c r="L118" s="40"/>
    </row>
    <row r="119" spans="12:12">
      <c r="L119" s="40"/>
    </row>
    <row r="120" spans="12:12">
      <c r="L120" s="40"/>
    </row>
    <row r="121" spans="12:12">
      <c r="L121" s="40"/>
    </row>
    <row r="122" spans="12:12">
      <c r="L122" s="40"/>
    </row>
    <row r="123" spans="12:12">
      <c r="L123" s="40"/>
    </row>
    <row r="124" spans="12:12">
      <c r="L124" s="40"/>
    </row>
  </sheetData>
  <mergeCells count="4">
    <mergeCell ref="B2:I2"/>
    <mergeCell ref="B3:I3"/>
    <mergeCell ref="B4:I4"/>
    <mergeCell ref="B6:I6"/>
  </mergeCells>
  <pageMargins left="0.98425196850393704" right="0.78740157480314965" top="0.98425196850393704" bottom="1.2204724409448819" header="0.39370078740157483" footer="0.59055118110236227"/>
  <pageSetup paperSize="8" scale="77" orientation="portrait" r:id="rId1"/>
  <headerFooter alignWithMargins="0">
    <oddFooter>&amp;C&amp;"Times New Roman,Normal"&amp;12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ACTIVO CONSOLIDAD</vt:lpstr>
      <vt:lpstr>PASIVO CONSOLIDADO</vt:lpstr>
      <vt:lpstr>PyG CONSOLIDADO</vt:lpstr>
      <vt:lpstr>'PyG CONSOLIDADO'!Print_Area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Orrasco</dc:creator>
  <cp:lastModifiedBy>javier.raya</cp:lastModifiedBy>
  <cp:lastPrinted>2019-03-20T14:43:14Z</cp:lastPrinted>
  <dcterms:created xsi:type="dcterms:W3CDTF">2012-06-20T07:06:39Z</dcterms:created>
  <dcterms:modified xsi:type="dcterms:W3CDTF">2019-03-20T14:43:18Z</dcterms:modified>
</cp:coreProperties>
</file>