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jsanchez\Dropbox\MAB\Mercal\HR e Inf. Financiera\1 CCAA\Cuentas 2018\Información\"/>
    </mc:Choice>
  </mc:AlternateContent>
  <xr:revisionPtr revIDLastSave="0" documentId="13_ncr:1_{7ABF5E73-6218-4B74-B6F6-6DCD3F9DFD6A}" xr6:coauthVersionLast="36" xr6:coauthVersionMax="41" xr10:uidLastSave="{00000000-0000-0000-0000-000000000000}"/>
  <bookViews>
    <workbookView xWindow="0" yWindow="0" windowWidth="28800" windowHeight="12225" xr2:uid="{00000000-000D-0000-FFFF-FFFF00000000}"/>
  </bookViews>
  <sheets>
    <sheet name="ACTIVO" sheetId="15" r:id="rId1"/>
    <sheet name="PASIVO" sheetId="18" r:id="rId2"/>
    <sheet name="PG" sheetId="17" r:id="rId3"/>
    <sheet name="ECPN" sheetId="4" r:id="rId4"/>
    <sheet name="EFE" sheetId="5" r:id="rId5"/>
  </sheets>
  <definedNames>
    <definedName name="_xlnm.Print_Area" localSheetId="0">ACTIVO!$A$1:$F$71</definedName>
    <definedName name="_xlnm.Print_Area" localSheetId="3">ECPN!$A$1:$X$62</definedName>
    <definedName name="_xlnm.Print_Area" localSheetId="4">EFE!$A$2:$F$78</definedName>
    <definedName name="_xlnm.Print_Area" localSheetId="1">PASIVO!$A$1:$G$73</definedName>
    <definedName name="_xlnm.Print_Area" localSheetId="2">PG!$A$1:$F$64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5" l="1"/>
  <c r="D62" i="5" l="1"/>
  <c r="D22" i="5" l="1"/>
  <c r="D26" i="17" l="1"/>
  <c r="D33" i="17"/>
  <c r="D29" i="17"/>
  <c r="F78" i="5" l="1"/>
  <c r="F70" i="5"/>
  <c r="F59" i="5"/>
  <c r="F53" i="5"/>
  <c r="F43" i="5"/>
  <c r="F35" i="5"/>
  <c r="F20" i="5"/>
  <c r="F13" i="5"/>
  <c r="F10" i="5"/>
  <c r="F9" i="5"/>
  <c r="N36" i="4"/>
  <c r="J36" i="4"/>
  <c r="H36" i="4"/>
  <c r="F36" i="4"/>
  <c r="F53" i="17"/>
  <c r="F49" i="17"/>
  <c r="F45" i="17"/>
  <c r="F16" i="5" s="1"/>
  <c r="F28" i="5" s="1"/>
  <c r="F42" i="17"/>
  <c r="F39" i="17"/>
  <c r="F32" i="17"/>
  <c r="F24" i="17"/>
  <c r="F20" i="17"/>
  <c r="F17" i="17"/>
  <c r="F12" i="17"/>
  <c r="F7" i="17"/>
  <c r="F59" i="18"/>
  <c r="F48" i="18" s="1"/>
  <c r="F52" i="18"/>
  <c r="F38" i="18"/>
  <c r="F33" i="18"/>
  <c r="F25" i="18"/>
  <c r="F13" i="18"/>
  <c r="F9" i="18"/>
  <c r="F8" i="18" s="1"/>
  <c r="F66" i="15"/>
  <c r="F59" i="15"/>
  <c r="F46" i="15"/>
  <c r="F38" i="15"/>
  <c r="F21" i="15"/>
  <c r="F18" i="15"/>
  <c r="F14" i="15"/>
  <c r="F7" i="15"/>
  <c r="F31" i="18" l="1"/>
  <c r="F35" i="15"/>
  <c r="F5" i="15"/>
  <c r="F37" i="17"/>
  <c r="F34" i="5"/>
  <c r="F6" i="18"/>
  <c r="F38" i="17"/>
  <c r="F52" i="5"/>
  <c r="F69" i="18" l="1"/>
  <c r="F70" i="15"/>
  <c r="F57" i="17"/>
  <c r="F58" i="17" s="1"/>
  <c r="F15" i="5"/>
  <c r="N37" i="4"/>
  <c r="D46" i="15"/>
  <c r="F30" i="5" l="1"/>
  <c r="F27" i="5" s="1"/>
  <c r="F8" i="5"/>
  <c r="F60" i="17"/>
  <c r="F62" i="17" s="1"/>
  <c r="F7" i="5"/>
  <c r="D42" i="17"/>
  <c r="F6" i="5" l="1"/>
  <c r="F76" i="5" s="1"/>
  <c r="X46" i="4"/>
  <c r="X60" i="4" l="1"/>
  <c r="D13" i="5" l="1"/>
  <c r="D10" i="5" l="1"/>
  <c r="D9" i="5"/>
  <c r="J52" i="4"/>
  <c r="C52" i="4"/>
  <c r="D39" i="17" l="1"/>
  <c r="D38" i="17" l="1"/>
  <c r="D15" i="5" s="1"/>
  <c r="D30" i="5" s="1"/>
  <c r="D78" i="5" l="1"/>
  <c r="X59" i="4" l="1"/>
  <c r="X58" i="4"/>
  <c r="X57" i="4"/>
  <c r="X56" i="4"/>
  <c r="X55" i="4"/>
  <c r="X54" i="4"/>
  <c r="X53" i="4"/>
  <c r="X52" i="4"/>
  <c r="X49" i="4" l="1"/>
  <c r="X48" i="4"/>
  <c r="X45" i="4"/>
  <c r="X44" i="4"/>
  <c r="X43" i="4"/>
  <c r="X42" i="4"/>
  <c r="X41" i="4"/>
  <c r="X40" i="4"/>
  <c r="X39" i="4"/>
  <c r="X38" i="4"/>
  <c r="X37" i="4"/>
  <c r="X34" i="4"/>
  <c r="D7" i="15" l="1"/>
  <c r="D14" i="15"/>
  <c r="D18" i="15"/>
  <c r="D21" i="15"/>
  <c r="D27" i="15"/>
  <c r="D38" i="15"/>
  <c r="D59" i="15"/>
  <c r="D66" i="15"/>
  <c r="D9" i="18"/>
  <c r="D13" i="18"/>
  <c r="D25" i="18"/>
  <c r="D33" i="18"/>
  <c r="D38" i="18"/>
  <c r="D52" i="18"/>
  <c r="D59" i="18"/>
  <c r="D7" i="17"/>
  <c r="D12" i="17"/>
  <c r="D17" i="17"/>
  <c r="D20" i="17"/>
  <c r="D24" i="17"/>
  <c r="D32" i="17"/>
  <c r="D45" i="17"/>
  <c r="D16" i="5" s="1"/>
  <c r="D28" i="5" s="1"/>
  <c r="D27" i="5" s="1"/>
  <c r="D49" i="17"/>
  <c r="D53" i="17"/>
  <c r="X33" i="4"/>
  <c r="X36" i="4" s="1"/>
  <c r="X47" i="4" s="1"/>
  <c r="L47" i="4"/>
  <c r="L50" i="4" s="1"/>
  <c r="L61" i="4" s="1"/>
  <c r="R36" i="4"/>
  <c r="R47" i="4" s="1"/>
  <c r="R50" i="4" s="1"/>
  <c r="R61" i="4" s="1"/>
  <c r="T36" i="4"/>
  <c r="T47" i="4" s="1"/>
  <c r="T50" i="4" s="1"/>
  <c r="T61" i="4" s="1"/>
  <c r="V36" i="4"/>
  <c r="V47" i="4" s="1"/>
  <c r="V50" i="4" s="1"/>
  <c r="V61" i="4" s="1"/>
  <c r="D47" i="4"/>
  <c r="D50" i="4" s="1"/>
  <c r="D61" i="4" s="1"/>
  <c r="D35" i="5"/>
  <c r="D43" i="5"/>
  <c r="D53" i="5"/>
  <c r="D59" i="5"/>
  <c r="D70" i="5"/>
  <c r="D8" i="5" l="1"/>
  <c r="D52" i="5"/>
  <c r="D34" i="5"/>
  <c r="N47" i="4"/>
  <c r="F47" i="4"/>
  <c r="F50" i="4" s="1"/>
  <c r="F61" i="4" s="1"/>
  <c r="J47" i="4"/>
  <c r="C47" i="4"/>
  <c r="P47" i="4"/>
  <c r="P50" i="4" s="1"/>
  <c r="P61" i="4" s="1"/>
  <c r="H47" i="4"/>
  <c r="H50" i="4" s="1"/>
  <c r="H61" i="4" s="1"/>
  <c r="D5" i="15"/>
  <c r="D37" i="17"/>
  <c r="D48" i="18"/>
  <c r="D31" i="18"/>
  <c r="D57" i="17"/>
  <c r="D8" i="18"/>
  <c r="D6" i="18" s="1"/>
  <c r="D35" i="15"/>
  <c r="C50" i="4" l="1"/>
  <c r="C61" i="4" s="1"/>
  <c r="N50" i="4"/>
  <c r="D20" i="5"/>
  <c r="J50" i="4"/>
  <c r="J61" i="4" s="1"/>
  <c r="D58" i="17"/>
  <c r="D60" i="17" s="1"/>
  <c r="D62" i="17" s="1"/>
  <c r="H8" i="4"/>
  <c r="H26" i="4" s="1"/>
  <c r="D69" i="18"/>
  <c r="X50" i="4"/>
  <c r="D70" i="15"/>
  <c r="F8" i="4" l="1"/>
  <c r="F26" i="4" s="1"/>
  <c r="N51" i="4"/>
  <c r="X51" i="4" s="1"/>
  <c r="X61" i="4" s="1"/>
  <c r="D7" i="5"/>
  <c r="D6" i="5" s="1"/>
  <c r="D76" i="5" s="1"/>
  <c r="N61" i="4" l="1"/>
</calcChain>
</file>

<file path=xl/sharedStrings.xml><?xml version="1.0" encoding="utf-8"?>
<sst xmlns="http://schemas.openxmlformats.org/spreadsheetml/2006/main" count="344" uniqueCount="285">
  <si>
    <t>Otros instrumentos de patrimonio neto</t>
  </si>
  <si>
    <t>Ajustes por cambios de valor</t>
  </si>
  <si>
    <t>ACTIVO</t>
  </si>
  <si>
    <t>Nota</t>
  </si>
  <si>
    <t>propias</t>
  </si>
  <si>
    <t>por valoración</t>
  </si>
  <si>
    <t>de cambio</t>
  </si>
  <si>
    <t>Resultado del ejercicio</t>
  </si>
  <si>
    <t>Capital</t>
  </si>
  <si>
    <t>Otras aportaciones de socios</t>
  </si>
  <si>
    <t xml:space="preserve">Efectivo o equivalentes al comienzo del ejercicio </t>
  </si>
  <si>
    <t>Efectivo o equivalentes al final del ejercicio</t>
  </si>
  <si>
    <t>Resultado de ejercicios anteriores</t>
  </si>
  <si>
    <t>Reservas</t>
  </si>
  <si>
    <t>(Acciones y participaciones en patrimonio propias)</t>
  </si>
  <si>
    <t>(Dividendo a cuenta)</t>
  </si>
  <si>
    <t>Subenciones donaciones y legados recibidos</t>
  </si>
  <si>
    <t>TOTAL</t>
  </si>
  <si>
    <t>Inmovilizado intangible</t>
  </si>
  <si>
    <t xml:space="preserve">Inmovilizado material                                                                                                </t>
  </si>
  <si>
    <t xml:space="preserve">Terrenos y construcciones </t>
  </si>
  <si>
    <t>Inversiones inmobiliarias</t>
  </si>
  <si>
    <t xml:space="preserve">Terrenos </t>
  </si>
  <si>
    <t>Inversiones en empresas del grupo y asociadas a largo plazo</t>
  </si>
  <si>
    <t xml:space="preserve">Construcciones </t>
  </si>
  <si>
    <t xml:space="preserve">Inversiones financieras a largo plazo </t>
  </si>
  <si>
    <t>Activos por impuesto diferido</t>
  </si>
  <si>
    <t xml:space="preserve">Activos no corrientes mantenidos para la venta </t>
  </si>
  <si>
    <t>Existencias</t>
  </si>
  <si>
    <t xml:space="preserve">Deudores comerciales y otras cuentas a cobrar </t>
  </si>
  <si>
    <t xml:space="preserve">Clientes por ventas y prestaciones de servicios </t>
  </si>
  <si>
    <t>Clientes, empresas del grupo y asociadas</t>
  </si>
  <si>
    <t xml:space="preserve">Deudores varios </t>
  </si>
  <si>
    <t xml:space="preserve">Personal </t>
  </si>
  <si>
    <t>Activos por impuesto corriente</t>
  </si>
  <si>
    <t xml:space="preserve">Otros créditos con las Administraciones Públicas </t>
  </si>
  <si>
    <t>Inversiones en empresas del grupo y asociadas a corto plazo</t>
  </si>
  <si>
    <t>Créditos a empresas</t>
  </si>
  <si>
    <t>Valores representativos de deuda</t>
  </si>
  <si>
    <t>Derivados</t>
  </si>
  <si>
    <t>Otros activos financieros</t>
  </si>
  <si>
    <t xml:space="preserve">Inversiones financieras a corto plazo </t>
  </si>
  <si>
    <t>Instrumentos de patrimonio</t>
  </si>
  <si>
    <t>Periodificaciones a corto plazo</t>
  </si>
  <si>
    <t>Efectivo y otros activos líquidos equivalentes</t>
  </si>
  <si>
    <t xml:space="preserve">Tesorería </t>
  </si>
  <si>
    <t>Otros activos líquidos equivalentes</t>
  </si>
  <si>
    <t xml:space="preserve">TOTAL ACTIVO </t>
  </si>
  <si>
    <t xml:space="preserve">Prima de emisión </t>
  </si>
  <si>
    <t xml:space="preserve"> Legal y estatutarias </t>
  </si>
  <si>
    <t>Resultados de ejercicios anteriores</t>
  </si>
  <si>
    <t xml:space="preserve"> Remanente </t>
  </si>
  <si>
    <t xml:space="preserve"> (Resultados negativos de ejercicios anteriores) </t>
  </si>
  <si>
    <t xml:space="preserve">Otras aportaciones de socios </t>
  </si>
  <si>
    <t xml:space="preserve">Resultado del ejercicio </t>
  </si>
  <si>
    <t xml:space="preserve">(Dividendo a cuenta) </t>
  </si>
  <si>
    <t xml:space="preserve">Ajustes por cambios de valor </t>
  </si>
  <si>
    <t xml:space="preserve"> Activos financieros disponibles para la venta </t>
  </si>
  <si>
    <t>Subvenciones, donaciones y legados recibidos</t>
  </si>
  <si>
    <t>Provisiones a largo plazo</t>
  </si>
  <si>
    <t xml:space="preserve">Obligaciones por prestaciones a largo plazo al personal </t>
  </si>
  <si>
    <t xml:space="preserve">Actuaciones medioambientales </t>
  </si>
  <si>
    <t xml:space="preserve">Provisiones por reestructuración </t>
  </si>
  <si>
    <t xml:space="preserve">Otras provisiones </t>
  </si>
  <si>
    <t>Deudas a largo plazo</t>
  </si>
  <si>
    <t xml:space="preserve">Obligaciones y otros valores negociables </t>
  </si>
  <si>
    <t xml:space="preserve">Deuda con entidades de crédito </t>
  </si>
  <si>
    <t>Acreedores por arrendamiento financiero</t>
  </si>
  <si>
    <t>Otros pasivos financieros</t>
  </si>
  <si>
    <t xml:space="preserve">Deudas con empresas del grupo y asociadas a largo plazo    </t>
  </si>
  <si>
    <t>Pasivos por impuesto diferido</t>
  </si>
  <si>
    <t>Periodificaciones a largo plazo</t>
  </si>
  <si>
    <t xml:space="preserve">Pasivos no corrientes vinculados con activos mantenidos para la venta </t>
  </si>
  <si>
    <t xml:space="preserve">Provisiones a corto plazo </t>
  </si>
  <si>
    <t>Deudas a corto plazo</t>
  </si>
  <si>
    <t xml:space="preserve">Deudas con empresas del grupo y asociadas a corto plazo </t>
  </si>
  <si>
    <t>Acreedores comerciales y otras cuentas a pagar</t>
  </si>
  <si>
    <t>Proveedores</t>
  </si>
  <si>
    <t>Proveedores, empresas del grupo y asociadas</t>
  </si>
  <si>
    <t>Acreedores varios</t>
  </si>
  <si>
    <t>Personal  (remuneraciones pendientes de pago)</t>
  </si>
  <si>
    <t>Pasivos por impuesto corriente</t>
  </si>
  <si>
    <t>Otras deudas con las Administraciones Públicas</t>
  </si>
  <si>
    <t>Anticipos de clientes</t>
  </si>
  <si>
    <t xml:space="preserve">TOTAL PATRIMONIO NETO Y PASIVO </t>
  </si>
  <si>
    <t>ACTIVO NO CORRIENTE</t>
  </si>
  <si>
    <t>PATRIMONIO NETO</t>
  </si>
  <si>
    <t>ACTIVO CORRIENTE</t>
  </si>
  <si>
    <t>PASIVO CORRIENTE</t>
  </si>
  <si>
    <t>PASIVO NO CORRIENTE</t>
  </si>
  <si>
    <t>Importe neto de la cifra de negocios:</t>
  </si>
  <si>
    <t xml:space="preserve">Variación de existencias de productos terminados y en curso de fabricación </t>
  </si>
  <si>
    <t xml:space="preserve">Trabajos realizados por la empresa para su activo </t>
  </si>
  <si>
    <t>Aprovisionamientos:</t>
  </si>
  <si>
    <t xml:space="preserve">Trabajos realizados por otras empresas </t>
  </si>
  <si>
    <t>Deterioro de mercaderías, materias primas y otros aprovisionamientos</t>
  </si>
  <si>
    <t>Otros ingresos de explotación:</t>
  </si>
  <si>
    <t xml:space="preserve">Gastos de personal: </t>
  </si>
  <si>
    <t>Otros gastos de explotación</t>
  </si>
  <si>
    <t xml:space="preserve">Amortización del inmovilizado </t>
  </si>
  <si>
    <t>Imputación de subvenciones de inmovilizado no financiero y otras</t>
  </si>
  <si>
    <t xml:space="preserve">Excesos de provisiones </t>
  </si>
  <si>
    <t>Deterioro y resultado por enajenaciones del inmovilizado</t>
  </si>
  <si>
    <t>Ingresos financieros:</t>
  </si>
  <si>
    <t xml:space="preserve"> En empresas del grupo y asociadas </t>
  </si>
  <si>
    <t xml:space="preserve"> En terceros </t>
  </si>
  <si>
    <t>De valores negociables y otros instrumentos financieros</t>
  </si>
  <si>
    <t xml:space="preserve"> De empresas del grupo y asociadas </t>
  </si>
  <si>
    <t xml:space="preserve"> De terceros </t>
  </si>
  <si>
    <t xml:space="preserve">Gastos financieros: </t>
  </si>
  <si>
    <t>Por actualización de provisiones</t>
  </si>
  <si>
    <t>Variación de valor razonable en instrumentos financieros</t>
  </si>
  <si>
    <t>Diferencias de cambio</t>
  </si>
  <si>
    <t>Deterioro y resultado por enajenaciones de instrumentos financieros</t>
  </si>
  <si>
    <t>Deterioros y pérdidas</t>
  </si>
  <si>
    <t xml:space="preserve">Por deudas con empresas del grupo y asociadas </t>
  </si>
  <si>
    <t>Impuestos sobre beneficios</t>
  </si>
  <si>
    <t>Resultados por enajenaciones y otros</t>
  </si>
  <si>
    <t>OPERACIONES CONTINUADAS</t>
  </si>
  <si>
    <t>Resultado de la cuenta de pérdidas y ganancias</t>
  </si>
  <si>
    <t xml:space="preserve"> Ingresos y gastos imputados directamente al patrimonio neto: </t>
  </si>
  <si>
    <t xml:space="preserve">Por valoración de activos y pasivos </t>
  </si>
  <si>
    <t>Otros ingresos/gastos</t>
  </si>
  <si>
    <t>Por coberturas de flujos de efectivos</t>
  </si>
  <si>
    <t>Por ganancias y pérdidas actuariales y otros ajustes</t>
  </si>
  <si>
    <t>Efecto impositivo</t>
  </si>
  <si>
    <t xml:space="preserve">Total ingresos y gastos imputados directamente en el patrimonio neto </t>
  </si>
  <si>
    <t xml:space="preserve">Transferencias a la cuenta de pérdidas y ganancias: </t>
  </si>
  <si>
    <t>Por coberturas de flujo de efectivos</t>
  </si>
  <si>
    <t xml:space="preserve">Efecto impositivo </t>
  </si>
  <si>
    <t xml:space="preserve">Total transferencias a la cuenta de pérdidas y ganancias </t>
  </si>
  <si>
    <t xml:space="preserve">TOTAL DE INGRESOS Y GASTOS RECONOCIDOS </t>
  </si>
  <si>
    <t>Total ingresos y gastos reconocidos</t>
  </si>
  <si>
    <t>Operaciones con socios o propietarios</t>
  </si>
  <si>
    <t>Aumento de capital</t>
  </si>
  <si>
    <t>(-) Reducciones de capital</t>
  </si>
  <si>
    <t>Conversión de pasivos financieros en patrimonio neto (conversión de obligaciones, condonaciones de deudas).</t>
  </si>
  <si>
    <t>(-) Distribución de dividendos</t>
  </si>
  <si>
    <t>Operaciones con acciones o participaciones propias (netas)</t>
  </si>
  <si>
    <t>Incremento (reducción) de patrimonio neto resultante de una combinación de negocios</t>
  </si>
  <si>
    <t>Emisiones y cancelaciones de otros instrumentos de patrimonio neto</t>
  </si>
  <si>
    <t xml:space="preserve"> Otras variaciones de patrimonio neto</t>
  </si>
  <si>
    <t xml:space="preserve"> (-) Distribución de dividendos</t>
  </si>
  <si>
    <t>Otras variaciones de patrimonio neto</t>
  </si>
  <si>
    <t>Escriturado</t>
  </si>
  <si>
    <t xml:space="preserve">Resultado del ejercicio antes de impuestos </t>
  </si>
  <si>
    <t xml:space="preserve">Ajustes del resultado: </t>
  </si>
  <si>
    <t xml:space="preserve">Cambios en el capital corriente: </t>
  </si>
  <si>
    <t xml:space="preserve">Otros flujos de efectivo de las actividades de explotación: </t>
  </si>
  <si>
    <t xml:space="preserve">FLUJOS DE EFECTIVO DE LAS ACTIVIDADES DE INVERSIÓN </t>
  </si>
  <si>
    <t xml:space="preserve">Empresas del grupo y asociadas </t>
  </si>
  <si>
    <t xml:space="preserve">Inmovilizado intangible </t>
  </si>
  <si>
    <t xml:space="preserve">Inmovilizado material </t>
  </si>
  <si>
    <t xml:space="preserve">Inversiones inmobiliarias </t>
  </si>
  <si>
    <t xml:space="preserve">Otros activos financieros </t>
  </si>
  <si>
    <t xml:space="preserve">Activos no corrientes mantenidos para venta </t>
  </si>
  <si>
    <t xml:space="preserve">Otros activos </t>
  </si>
  <si>
    <t xml:space="preserve">FLUJOS DE EFECTIVO DE LAS ACTIVIDADES DE FINANCIACIÓN </t>
  </si>
  <si>
    <t xml:space="preserve">Cobros y pagos por instrumentos de patrimonio </t>
  </si>
  <si>
    <t xml:space="preserve">Cobros y pagos por instrumentos de pasivo financiero: </t>
  </si>
  <si>
    <t xml:space="preserve">Emisión: </t>
  </si>
  <si>
    <t xml:space="preserve">Devolución y amortización de: </t>
  </si>
  <si>
    <t xml:space="preserve">Pagos por dividendos y remuneraciones de otros instrumentos de patrimonio </t>
  </si>
  <si>
    <t>Efecto de las variaciones de los tipos de cambio</t>
  </si>
  <si>
    <t xml:space="preserve">AUMENTO/DISMINUCIÓN NETA DEL EFECTIVO O EQUIVALENTES </t>
  </si>
  <si>
    <t>Variación de provisiones</t>
  </si>
  <si>
    <t xml:space="preserve">Otras </t>
  </si>
  <si>
    <t>Operaciones interrumpidas netas de impuestos</t>
  </si>
  <si>
    <t xml:space="preserve">RESULTADO DEL EJERCICIO PROCEDENTE DE OPERACIONES CONTINUADAS </t>
  </si>
  <si>
    <t>PATRIMONIO NETO Y PASIVO</t>
  </si>
  <si>
    <t>Amortización del inmovilizado (+)</t>
  </si>
  <si>
    <t>Correcciones valorativas por deterioro (+/-)</t>
  </si>
  <si>
    <t>Imputación de subvenciones (-)</t>
  </si>
  <si>
    <t>Resultados por bajas y enajenaciones del inmovilizado (+/-)</t>
  </si>
  <si>
    <t>Resultados por bajas y enajenaciones de instrumentos financieros (+/-)</t>
  </si>
  <si>
    <t>Ingresos financieros (-)</t>
  </si>
  <si>
    <t>Gastos financieros (+)</t>
  </si>
  <si>
    <t>Diferencias de cambio (+/-)</t>
  </si>
  <si>
    <t>Variación de valor razonable en instrumentos financieros (+/-)</t>
  </si>
  <si>
    <t>Otros ingresos y gastos (-/+)</t>
  </si>
  <si>
    <t>Existencias (+/-)</t>
  </si>
  <si>
    <t>Deudores y otras cuentas a cobrar (+/-)</t>
  </si>
  <si>
    <t>Otros activos corrientes (+/-)</t>
  </si>
  <si>
    <t>Acreedores y otras cuentas a pagar (+/-)</t>
  </si>
  <si>
    <t>Otros pasivos corrientes (+/-)</t>
  </si>
  <si>
    <t>Otros activos y pasivos no corrientes (+/-)</t>
  </si>
  <si>
    <t>Pagos de intereses (-)</t>
  </si>
  <si>
    <t>Cobros de dividendos (+)</t>
  </si>
  <si>
    <t>Cobros de intereses (+)</t>
  </si>
  <si>
    <t>Cobros (pagos) por impuesto sobre beneficios (-/+)</t>
  </si>
  <si>
    <t>Otros pagos (cobros) (-/+)</t>
  </si>
  <si>
    <t xml:space="preserve">Pagos por inversiones (-): </t>
  </si>
  <si>
    <t xml:space="preserve">Cobros por desinversiones (+): </t>
  </si>
  <si>
    <t>Emisión de instrumentos de patrimonio (+)</t>
  </si>
  <si>
    <t>Amortización de instrumentos de patrimonio (-)</t>
  </si>
  <si>
    <t>Adquisición de instrumentos de patrimonio propio (-)</t>
  </si>
  <si>
    <t>Enajenación de instrumentos de patrimonio propio (+)</t>
  </si>
  <si>
    <t>Subvenciones, donaciones y legados recibidos (-)</t>
  </si>
  <si>
    <t>Obligaciones y valores similares (+)</t>
  </si>
  <si>
    <t>Deudas con entidades de crédito (+)</t>
  </si>
  <si>
    <t>Deudas con empresas del grupo y asociadas (+)</t>
  </si>
  <si>
    <t>Otras deudas (+)</t>
  </si>
  <si>
    <t>Obligaciones y valores similares (-)</t>
  </si>
  <si>
    <t>Deudas con entidades de crédito (-)</t>
  </si>
  <si>
    <t xml:space="preserve"> Capital suscrito </t>
  </si>
  <si>
    <t xml:space="preserve"> Otras reservas </t>
  </si>
  <si>
    <t xml:space="preserve">(Acciones y participaciones en patrimonio propias) </t>
  </si>
  <si>
    <t xml:space="preserve">Fondos propios </t>
  </si>
  <si>
    <t xml:space="preserve"> Operaciones de cobertura </t>
  </si>
  <si>
    <t xml:space="preserve"> Otros </t>
  </si>
  <si>
    <t xml:space="preserve">Comerciales </t>
  </si>
  <si>
    <t xml:space="preserve">Desarrollo </t>
  </si>
  <si>
    <t xml:space="preserve">Concesiones </t>
  </si>
  <si>
    <t xml:space="preserve">Patentes, licencias y marcas y similares </t>
  </si>
  <si>
    <t xml:space="preserve">Fondo de comercio </t>
  </si>
  <si>
    <t xml:space="preserve">Aplicaciones informáticas </t>
  </si>
  <si>
    <t>Otro inmovilizado intangible</t>
  </si>
  <si>
    <t xml:space="preserve">Inmovilizado en curso y anticipos                                       </t>
  </si>
  <si>
    <t>Créditos a empresas del grupo y asociadas a largo plazo</t>
  </si>
  <si>
    <t xml:space="preserve">Materias primas y otros aprovisionamientos </t>
  </si>
  <si>
    <t xml:space="preserve">Productos en curso </t>
  </si>
  <si>
    <t xml:space="preserve">Productos terminados </t>
  </si>
  <si>
    <t>Subproductos, residuos y materiales recuperados</t>
  </si>
  <si>
    <t xml:space="preserve">Anticipos a proveedores </t>
  </si>
  <si>
    <t xml:space="preserve">Ventas </t>
  </si>
  <si>
    <t xml:space="preserve">Prestaciones de servicios </t>
  </si>
  <si>
    <t>RESULTADO DE EXPLOTACIÓN</t>
  </si>
  <si>
    <t xml:space="preserve">RESULTADO FINANCIERO </t>
  </si>
  <si>
    <t xml:space="preserve">RESULTADO ANTES DE IMPUESTOS </t>
  </si>
  <si>
    <t xml:space="preserve">Consumo de mercaderías </t>
  </si>
  <si>
    <t xml:space="preserve">Consumo de materias primas y otras materias consumibles </t>
  </si>
  <si>
    <t xml:space="preserve">Cargas sociales </t>
  </si>
  <si>
    <t>Sueldos, salarios y asimilados</t>
  </si>
  <si>
    <t xml:space="preserve">Ingresos accesorios y otros de gestión corriente </t>
  </si>
  <si>
    <t xml:space="preserve">Subvenciones de explotación incorporadas al resultado del ejercicio </t>
  </si>
  <si>
    <t>Servicios exteriores</t>
  </si>
  <si>
    <t xml:space="preserve">Tributos </t>
  </si>
  <si>
    <t>Pérdidas, deterioro y variación de provisiones por operaciones comerciales</t>
  </si>
  <si>
    <t>Otros gastos de gestión corriente</t>
  </si>
  <si>
    <t xml:space="preserve">De participaciones en instrumento de patrimonio </t>
  </si>
  <si>
    <t xml:space="preserve">Cartera de negociación y otros </t>
  </si>
  <si>
    <t xml:space="preserve">Imputación al resultado del ejercicio por activos financieros disponibles para la venta </t>
  </si>
  <si>
    <t xml:space="preserve">RESULTADO DEL EJERCICIO </t>
  </si>
  <si>
    <t>Dividendos (-)</t>
  </si>
  <si>
    <t>Remuneración de otros instrumentos de patrimonio (-)</t>
  </si>
  <si>
    <t>Activos financieros disponibles para la venta</t>
  </si>
  <si>
    <t>Ingresos/gastos de activos financieros disponibles para la venta</t>
  </si>
  <si>
    <t>Otros ingresos y gastos de carácter financiero</t>
  </si>
  <si>
    <t xml:space="preserve">FLUJOS DE EFECTIVO DE LAS ACTIVIDADES DE EXPLOTACIÓN </t>
  </si>
  <si>
    <t xml:space="preserve"> Reserva de capitalización</t>
  </si>
  <si>
    <t>Derechos de emisión</t>
  </si>
  <si>
    <t>Mercal Inmuebles SOCIMI, S.A.</t>
  </si>
  <si>
    <t>Otros resultados</t>
  </si>
  <si>
    <t>Ajustes por cambios de criterio 2014 y anteriores</t>
  </si>
  <si>
    <t>Ajustes por errores 2014 y anteriores</t>
  </si>
  <si>
    <t>Ajustes por cambios de criterio 2015</t>
  </si>
  <si>
    <t>Ajustes por errores 2015</t>
  </si>
  <si>
    <t>SALDO, FINAL DEL AÑO 2016</t>
  </si>
  <si>
    <t>12.1</t>
  </si>
  <si>
    <t>11d)</t>
  </si>
  <si>
    <r>
      <t xml:space="preserve"> (Capital no exigido). </t>
    </r>
    <r>
      <rPr>
        <b/>
        <sz val="12"/>
        <rFont val="Times New Roman"/>
        <family val="1"/>
      </rPr>
      <t xml:space="preserve"> </t>
    </r>
  </si>
  <si>
    <r>
      <t>Periodificaciones a corto plazo</t>
    </r>
    <r>
      <rPr>
        <sz val="12"/>
        <rFont val="Times New Roman"/>
        <family val="1"/>
      </rPr>
      <t xml:space="preserve"> </t>
    </r>
  </si>
  <si>
    <r>
      <t>Instalaciones técnicas, y otro inmovilizado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material</t>
    </r>
  </si>
  <si>
    <r>
      <t>Provisiones</t>
    </r>
    <r>
      <rPr>
        <b/>
        <sz val="12"/>
        <rFont val="Times New Roman"/>
        <family val="1"/>
      </rPr>
      <t xml:space="preserve"> </t>
    </r>
  </si>
  <si>
    <r>
      <t>Por deudas con terceros</t>
    </r>
    <r>
      <rPr>
        <b/>
        <sz val="12"/>
        <rFont val="Times New Roman"/>
        <family val="1"/>
      </rPr>
      <t xml:space="preserve"> </t>
    </r>
  </si>
  <si>
    <t>11a)</t>
  </si>
  <si>
    <t>11c)</t>
  </si>
  <si>
    <t>7,16 a)</t>
  </si>
  <si>
    <t>16 b)</t>
  </si>
  <si>
    <t>16 c)</t>
  </si>
  <si>
    <t>16 d)</t>
  </si>
  <si>
    <t>31.12.2017</t>
  </si>
  <si>
    <t>SALDO AJUSTADO, INICIO DEL AÑO 2017</t>
  </si>
  <si>
    <t>SALDO, FINAL DEL AÑO 2017</t>
  </si>
  <si>
    <t>12.1), 16 e)</t>
  </si>
  <si>
    <t>Balance al 31 de diciembre de 2018 (expresado en euros)</t>
  </si>
  <si>
    <t>31.12.2018</t>
  </si>
  <si>
    <t>Cuenta de Pérdidas y Ganancias correspondiente al ejercicio anual terminado al 31 de diciembre de 2018 (expresada en euros)</t>
  </si>
  <si>
    <t>Estado Abreviado de Cambios en el Patrimonio Neto correspondiente al ejercicio anual terminado el 31 de diciembre de 2018 (Expresado en euros)</t>
  </si>
  <si>
    <t>A) ESTADO DE INGRESOS Y GASTOS RECONOCIDOS CORRESPONDIENTE AL EJERCICIO ANUAL TERMINADO EL 31 DE DICIEMBRE DE 2018</t>
  </si>
  <si>
    <t>B) ESTADO TOTAL DE CAMBIOS EN EL PATRIMONIO NETO CORRESPONDIENTE AL EJERCICIO ANUAL TERMINADO EL 31 DE DICIEMBRE DE 2018</t>
  </si>
  <si>
    <t>SALDO AJUSTADO, INICIO DEL AÑO 2018</t>
  </si>
  <si>
    <t>SALDO, FINAL DEL AÑO 2018</t>
  </si>
  <si>
    <t>Estado de flujos de efectivo correspondiente al ejercicio anual terminado el 31 de diciembre de 2018 (Expresado en euros)</t>
  </si>
  <si>
    <t>6, 7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</si>
</sst>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\ ;\(#,##0\);\-\-\ \ "/>
    <numFmt numFmtId="165" formatCode="#,##0\ ;\ \(#,##0\);\-\ "/>
    <numFmt numFmtId="166" formatCode="#,##0\ ;\(#,##0\)\ ;\-\ \ "/>
    <numFmt numFmtId="167" formatCode="#,##0\ ;\(#,##0\)\ ;\-\ "/>
    <numFmt numFmtId="168" formatCode="0.0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Interstate-LightCondensed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Arial"/>
      <family val="2"/>
    </font>
    <font>
      <sz val="10"/>
      <name val="Arial"/>
      <family val="2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1" fillId="0" borderId="0"/>
    <xf numFmtId="0" fontId="2" fillId="0" borderId="0"/>
  </cellStyleXfs>
  <cellXfs count="113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/>
    <xf numFmtId="164" fontId="6" fillId="0" borderId="0" xfId="0" applyNumberFormat="1" applyFont="1"/>
    <xf numFmtId="0" fontId="9" fillId="0" borderId="0" xfId="0" applyFont="1"/>
    <xf numFmtId="1" fontId="9" fillId="0" borderId="0" xfId="0" applyNumberFormat="1" applyFont="1"/>
    <xf numFmtId="1" fontId="3" fillId="0" borderId="0" xfId="0" applyNumberFormat="1" applyFont="1"/>
    <xf numFmtId="1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left" wrapText="1"/>
    </xf>
    <xf numFmtId="1" fontId="6" fillId="0" borderId="0" xfId="0" applyNumberFormat="1" applyFont="1"/>
    <xf numFmtId="166" fontId="7" fillId="0" borderId="1" xfId="0" applyNumberFormat="1" applyFont="1" applyBorder="1" applyAlignment="1">
      <alignment horizontal="right" vertical="top"/>
    </xf>
    <xf numFmtId="166" fontId="9" fillId="0" borderId="0" xfId="0" applyNumberFormat="1" applyFont="1" applyAlignment="1">
      <alignment horizontal="left" vertical="top"/>
    </xf>
    <xf numFmtId="166" fontId="9" fillId="0" borderId="1" xfId="0" applyNumberFormat="1" applyFont="1" applyBorder="1" applyAlignment="1">
      <alignment horizontal="left" vertical="top"/>
    </xf>
    <xf numFmtId="166" fontId="9" fillId="0" borderId="0" xfId="0" applyNumberFormat="1" applyFont="1" applyAlignment="1">
      <alignment horizontal="right" vertical="top"/>
    </xf>
    <xf numFmtId="166" fontId="9" fillId="0" borderId="1" xfId="0" applyNumberFormat="1" applyFont="1" applyBorder="1" applyAlignment="1">
      <alignment horizontal="right" vertical="top"/>
    </xf>
    <xf numFmtId="167" fontId="9" fillId="0" borderId="0" xfId="0" applyNumberFormat="1" applyFont="1"/>
    <xf numFmtId="167" fontId="3" fillId="0" borderId="0" xfId="0" applyNumberFormat="1" applyFont="1"/>
    <xf numFmtId="167" fontId="6" fillId="0" borderId="0" xfId="0" applyNumberFormat="1" applyFont="1"/>
    <xf numFmtId="0" fontId="9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 wrapText="1"/>
    </xf>
    <xf numFmtId="166" fontId="9" fillId="0" borderId="0" xfId="0" applyNumberFormat="1" applyFont="1" applyAlignment="1">
      <alignment horizontal="left"/>
    </xf>
    <xf numFmtId="166" fontId="9" fillId="0" borderId="0" xfId="0" applyNumberFormat="1" applyFont="1" applyAlignment="1">
      <alignment vertical="top"/>
    </xf>
    <xf numFmtId="1" fontId="9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9" fillId="0" borderId="0" xfId="0" applyNumberFormat="1" applyFont="1" applyAlignment="1">
      <alignment horizontal="center" vertical="top" wrapText="1"/>
    </xf>
    <xf numFmtId="1" fontId="9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horizontal="center" vertical="top" wrapText="1"/>
    </xf>
    <xf numFmtId="2" fontId="7" fillId="0" borderId="0" xfId="0" applyNumberFormat="1" applyFont="1" applyAlignment="1">
      <alignment horizontal="center" vertical="top" wrapText="1"/>
    </xf>
    <xf numFmtId="164" fontId="7" fillId="0" borderId="0" xfId="0" applyNumberFormat="1" applyFont="1"/>
    <xf numFmtId="1" fontId="7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 vertical="center" wrapText="1"/>
    </xf>
    <xf numFmtId="1" fontId="7" fillId="0" borderId="1" xfId="0" applyNumberFormat="1" applyFont="1" applyBorder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wrapText="1"/>
    </xf>
    <xf numFmtId="166" fontId="7" fillId="0" borderId="0" xfId="0" applyNumberFormat="1" applyFont="1" applyAlignment="1">
      <alignment vertical="top"/>
    </xf>
    <xf numFmtId="166" fontId="7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left" vertical="center" wrapText="1" indent="1"/>
    </xf>
    <xf numFmtId="1" fontId="8" fillId="0" borderId="0" xfId="0" applyNumberFormat="1" applyFont="1" applyAlignment="1">
      <alignment horizontal="left"/>
    </xf>
    <xf numFmtId="1" fontId="9" fillId="0" borderId="0" xfId="0" applyNumberFormat="1" applyFont="1" applyAlignment="1">
      <alignment vertical="top" wrapText="1"/>
    </xf>
    <xf numFmtId="167" fontId="7" fillId="0" borderId="1" xfId="0" applyNumberFormat="1" applyFont="1" applyBorder="1" applyAlignment="1">
      <alignment vertical="top"/>
    </xf>
    <xf numFmtId="167" fontId="9" fillId="0" borderId="0" xfId="0" applyNumberFormat="1" applyFont="1" applyAlignment="1">
      <alignment vertical="top"/>
    </xf>
    <xf numFmtId="167" fontId="7" fillId="0" borderId="2" xfId="0" applyNumberFormat="1" applyFont="1" applyBorder="1" applyAlignment="1">
      <alignment vertical="top"/>
    </xf>
    <xf numFmtId="1" fontId="7" fillId="0" borderId="0" xfId="0" applyNumberFormat="1" applyFont="1" applyAlignment="1">
      <alignment vertical="top" wrapText="1"/>
    </xf>
    <xf numFmtId="167" fontId="7" fillId="0" borderId="0" xfId="0" applyNumberFormat="1" applyFont="1" applyAlignment="1">
      <alignment vertical="top"/>
    </xf>
    <xf numFmtId="1" fontId="7" fillId="0" borderId="0" xfId="0" applyNumberFormat="1" applyFont="1" applyAlignment="1">
      <alignment horizontal="left" vertical="top" wrapText="1" indent="1"/>
    </xf>
    <xf numFmtId="1" fontId="9" fillId="0" borderId="0" xfId="0" applyNumberFormat="1" applyFont="1" applyAlignment="1">
      <alignment horizontal="left" vertical="top" wrapText="1" indent="2"/>
    </xf>
    <xf numFmtId="1" fontId="9" fillId="0" borderId="0" xfId="0" applyNumberFormat="1" applyFont="1" applyAlignment="1">
      <alignment horizontal="left" vertical="top" wrapText="1" indent="1"/>
    </xf>
    <xf numFmtId="1" fontId="9" fillId="0" borderId="0" xfId="0" applyNumberFormat="1" applyFont="1" applyAlignment="1">
      <alignment wrapText="1"/>
    </xf>
    <xf numFmtId="167" fontId="7" fillId="0" borderId="0" xfId="0" applyNumberFormat="1" applyFont="1"/>
    <xf numFmtId="167" fontId="9" fillId="0" borderId="1" xfId="0" applyNumberFormat="1" applyFont="1" applyBorder="1" applyAlignment="1">
      <alignment vertical="top"/>
    </xf>
    <xf numFmtId="165" fontId="9" fillId="0" borderId="0" xfId="0" applyNumberFormat="1" applyFont="1" applyAlignment="1">
      <alignment vertical="top"/>
    </xf>
    <xf numFmtId="165" fontId="7" fillId="0" borderId="0" xfId="0" applyNumberFormat="1" applyFont="1" applyAlignment="1">
      <alignment vertical="top"/>
    </xf>
    <xf numFmtId="0" fontId="8" fillId="0" borderId="0" xfId="0" applyFont="1" applyAlignment="1">
      <alignment horizontal="left"/>
    </xf>
    <xf numFmtId="4" fontId="7" fillId="0" borderId="0" xfId="0" applyNumberFormat="1" applyFont="1" applyAlignment="1">
      <alignment horizontal="centerContinuous"/>
    </xf>
    <xf numFmtId="4" fontId="5" fillId="0" borderId="0" xfId="0" applyNumberFormat="1" applyFont="1" applyAlignment="1">
      <alignment horizontal="centerContinuous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68" fontId="9" fillId="0" borderId="0" xfId="0" applyNumberFormat="1" applyFont="1" applyAlignment="1">
      <alignment horizontal="center" vertical="top" wrapText="1"/>
    </xf>
    <xf numFmtId="1" fontId="9" fillId="0" borderId="0" xfId="0" applyNumberFormat="1" applyFont="1" applyAlignment="1">
      <alignment horizontal="left" vertical="top" wrapText="1" indent="3"/>
    </xf>
    <xf numFmtId="167" fontId="7" fillId="0" borderId="3" xfId="0" applyNumberFormat="1" applyFont="1" applyBorder="1" applyAlignment="1">
      <alignment vertical="top"/>
    </xf>
    <xf numFmtId="1" fontId="7" fillId="0" borderId="0" xfId="0" applyNumberFormat="1" applyFont="1"/>
    <xf numFmtId="0" fontId="7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17" fontId="7" fillId="0" borderId="0" xfId="0" applyNumberFormat="1" applyFont="1" applyAlignment="1">
      <alignment horizontal="center" vertical="center" wrapText="1"/>
    </xf>
    <xf numFmtId="17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 indent="2"/>
    </xf>
    <xf numFmtId="167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 wrapText="1" indent="1"/>
    </xf>
    <xf numFmtId="167" fontId="7" fillId="0" borderId="0" xfId="0" applyNumberFormat="1" applyFont="1" applyAlignment="1">
      <alignment horizontal="left" vertical="top"/>
    </xf>
    <xf numFmtId="167" fontId="7" fillId="0" borderId="4" xfId="0" applyNumberFormat="1" applyFont="1" applyBorder="1" applyAlignment="1">
      <alignment vertical="top"/>
    </xf>
    <xf numFmtId="0" fontId="9" fillId="0" borderId="0" xfId="0" applyFont="1" applyAlignment="1">
      <alignment horizontal="center" wrapText="1"/>
    </xf>
    <xf numFmtId="167" fontId="9" fillId="0" borderId="1" xfId="0" applyNumberFormat="1" applyFont="1" applyBorder="1"/>
    <xf numFmtId="0" fontId="9" fillId="0" borderId="0" xfId="0" applyFont="1" applyAlignment="1">
      <alignment horizontal="left" wrapText="1" indent="2"/>
    </xf>
    <xf numFmtId="167" fontId="7" fillId="0" borderId="4" xfId="0" applyNumberFormat="1" applyFont="1" applyBorder="1"/>
    <xf numFmtId="0" fontId="9" fillId="0" borderId="0" xfId="0" applyFont="1" applyAlignment="1">
      <alignment horizontal="left" vertical="top" wrapText="1" indent="3"/>
    </xf>
    <xf numFmtId="4" fontId="3" fillId="0" borderId="0" xfId="0" applyNumberFormat="1" applyFont="1"/>
    <xf numFmtId="4" fontId="9" fillId="0" borderId="0" xfId="0" applyNumberFormat="1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4" fontId="9" fillId="0" borderId="0" xfId="0" applyNumberFormat="1" applyFont="1"/>
    <xf numFmtId="166" fontId="7" fillId="0" borderId="0" xfId="0" applyNumberFormat="1" applyFont="1" applyAlignment="1">
      <alignment horizontal="right" vertical="top"/>
    </xf>
    <xf numFmtId="3" fontId="12" fillId="0" borderId="0" xfId="0" applyNumberFormat="1" applyFont="1"/>
    <xf numFmtId="1" fontId="7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/>
    </xf>
  </cellXfs>
  <cellStyles count="5">
    <cellStyle name="Euro" xfId="1" xr:uid="{00000000-0005-0000-0000-000000000000}"/>
    <cellStyle name="Normal" xfId="0" builtinId="0"/>
    <cellStyle name="Normal 2" xfId="3" xr:uid="{00000000-0005-0000-0000-000002000000}"/>
    <cellStyle name="Normal 2 2" xfId="4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8"/>
  <sheetViews>
    <sheetView showGridLines="0" tabSelected="1" topLeftCell="A2" zoomScale="70" zoomScaleNormal="70" zoomScaleSheetLayoutView="70" workbookViewId="0">
      <selection activeCell="B86" sqref="B86"/>
    </sheetView>
  </sheetViews>
  <sheetFormatPr baseColWidth="10" defaultColWidth="11.42578125" defaultRowHeight="15"/>
  <cols>
    <col min="1" max="1" width="70.85546875" style="1" customWidth="1"/>
    <col min="2" max="2" width="6.5703125" style="30" customWidth="1"/>
    <col min="3" max="3" width="3.7109375" style="1" customWidth="1"/>
    <col min="4" max="4" width="14.5703125" style="2" bestFit="1" customWidth="1"/>
    <col min="5" max="5" width="3.7109375" style="2" customWidth="1"/>
    <col min="6" max="6" width="14.5703125" style="2" bestFit="1" customWidth="1"/>
    <col min="7" max="7" width="26.140625" style="1" customWidth="1"/>
    <col min="8" max="8" width="61" style="1" customWidth="1"/>
    <col min="9" max="9" width="6.5703125" style="1" customWidth="1"/>
    <col min="10" max="16384" width="11.42578125" style="1"/>
  </cols>
  <sheetData>
    <row r="1" spans="1:9" ht="15.75">
      <c r="A1" s="105" t="s">
        <v>251</v>
      </c>
      <c r="B1" s="105"/>
      <c r="C1" s="105"/>
      <c r="D1" s="105"/>
      <c r="E1" s="105"/>
      <c r="F1" s="105"/>
      <c r="G1" s="39"/>
      <c r="H1" s="39"/>
      <c r="I1" s="23"/>
    </row>
    <row r="2" spans="1:9" ht="15.75">
      <c r="A2" s="105" t="s">
        <v>275</v>
      </c>
      <c r="B2" s="105"/>
      <c r="C2" s="105"/>
      <c r="D2" s="105"/>
      <c r="E2" s="105"/>
      <c r="F2" s="105"/>
      <c r="G2" s="24"/>
      <c r="H2" s="24"/>
      <c r="I2" s="23"/>
    </row>
    <row r="3" spans="1:9" ht="15.75">
      <c r="A3" s="48"/>
      <c r="B3" s="101"/>
      <c r="C3" s="48"/>
      <c r="D3" s="48"/>
      <c r="E3" s="48"/>
      <c r="F3" s="48"/>
      <c r="G3" s="48"/>
      <c r="H3" s="48"/>
      <c r="I3" s="48"/>
    </row>
    <row r="4" spans="1:9" ht="42" customHeight="1">
      <c r="A4" s="41" t="s">
        <v>2</v>
      </c>
      <c r="B4" s="42" t="s">
        <v>3</v>
      </c>
      <c r="C4" s="43"/>
      <c r="D4" s="42" t="s">
        <v>276</v>
      </c>
      <c r="E4" s="43"/>
      <c r="F4" s="42" t="s">
        <v>271</v>
      </c>
      <c r="G4" s="8"/>
      <c r="H4" s="41"/>
      <c r="I4" s="43"/>
    </row>
    <row r="5" spans="1:9" ht="15.75">
      <c r="A5" s="44" t="s">
        <v>85</v>
      </c>
      <c r="B5" s="31"/>
      <c r="C5" s="49"/>
      <c r="D5" s="50">
        <f>D7+D14+D18+D21+D27+D33-0.2</f>
        <v>31986683.800000001</v>
      </c>
      <c r="E5" s="51"/>
      <c r="F5" s="50">
        <f>F7+F14+F18+F21+F27+F33-0.2</f>
        <v>25795781.800000001</v>
      </c>
      <c r="G5" s="8"/>
      <c r="H5" s="44"/>
      <c r="I5" s="49"/>
    </row>
    <row r="6" spans="1:9" ht="18" customHeight="1">
      <c r="A6" s="44"/>
      <c r="B6" s="31"/>
      <c r="C6" s="49"/>
      <c r="D6" s="51"/>
      <c r="E6" s="51"/>
      <c r="F6" s="51"/>
      <c r="G6" s="8"/>
      <c r="H6" s="44"/>
      <c r="I6" s="49"/>
    </row>
    <row r="7" spans="1:9" ht="15.75" hidden="1">
      <c r="A7" s="53" t="s">
        <v>18</v>
      </c>
      <c r="B7" s="37">
        <v>5</v>
      </c>
      <c r="C7" s="49"/>
      <c r="D7" s="54">
        <f>SUM(D8:D13)</f>
        <v>0</v>
      </c>
      <c r="E7" s="51"/>
      <c r="F7" s="54">
        <f>SUM(F8:F13)</f>
        <v>0</v>
      </c>
      <c r="G7" s="8"/>
      <c r="H7" s="53"/>
      <c r="I7" s="49"/>
    </row>
    <row r="8" spans="1:9" ht="15.75" hidden="1">
      <c r="A8" s="47" t="s">
        <v>211</v>
      </c>
      <c r="B8" s="31"/>
      <c r="C8" s="49"/>
      <c r="D8" s="51"/>
      <c r="E8" s="51"/>
      <c r="F8" s="51"/>
      <c r="G8" s="8"/>
      <c r="H8" s="55"/>
      <c r="I8" s="49"/>
    </row>
    <row r="9" spans="1:9" ht="15.75" hidden="1">
      <c r="A9" s="47" t="s">
        <v>212</v>
      </c>
      <c r="B9" s="31"/>
      <c r="C9" s="49"/>
      <c r="D9" s="51"/>
      <c r="E9" s="51"/>
      <c r="F9" s="51"/>
      <c r="G9" s="8"/>
      <c r="H9" s="56"/>
      <c r="I9" s="49"/>
    </row>
    <row r="10" spans="1:9" ht="15.75" hidden="1">
      <c r="A10" s="47" t="s">
        <v>213</v>
      </c>
      <c r="B10" s="31"/>
      <c r="C10" s="49"/>
      <c r="D10" s="51"/>
      <c r="E10" s="51"/>
      <c r="F10" s="51"/>
      <c r="G10" s="8"/>
      <c r="H10" s="56"/>
      <c r="I10" s="49"/>
    </row>
    <row r="11" spans="1:9" ht="15.75" hidden="1">
      <c r="A11" s="47" t="s">
        <v>214</v>
      </c>
      <c r="B11" s="31"/>
      <c r="C11" s="49"/>
      <c r="D11" s="51"/>
      <c r="E11" s="51"/>
      <c r="F11" s="51"/>
      <c r="G11" s="8"/>
      <c r="H11" s="55"/>
      <c r="I11" s="49"/>
    </row>
    <row r="12" spans="1:9" ht="15.75" hidden="1">
      <c r="A12" s="47" t="s">
        <v>215</v>
      </c>
      <c r="B12" s="31"/>
      <c r="C12" s="49"/>
      <c r="D12" s="51">
        <v>0</v>
      </c>
      <c r="E12" s="51"/>
      <c r="F12" s="51">
        <v>0</v>
      </c>
      <c r="G12" s="8"/>
      <c r="H12" s="55"/>
      <c r="I12" s="49"/>
    </row>
    <row r="13" spans="1:9" ht="15.75" hidden="1">
      <c r="A13" s="47" t="s">
        <v>216</v>
      </c>
      <c r="B13" s="31"/>
      <c r="C13" s="49"/>
      <c r="D13" s="51"/>
      <c r="E13" s="51"/>
      <c r="F13" s="51"/>
      <c r="G13" s="8"/>
      <c r="H13" s="56"/>
      <c r="I13" s="49"/>
    </row>
    <row r="14" spans="1:9" ht="15.75">
      <c r="A14" s="53" t="s">
        <v>19</v>
      </c>
      <c r="B14" s="37">
        <v>6</v>
      </c>
      <c r="C14" s="49"/>
      <c r="D14" s="54">
        <f>SUM(D15:D17)</f>
        <v>1465</v>
      </c>
      <c r="E14" s="51"/>
      <c r="F14" s="54">
        <f>SUM(F15:F17)</f>
        <v>5329</v>
      </c>
      <c r="G14" s="8"/>
      <c r="H14" s="56"/>
      <c r="I14" s="49"/>
    </row>
    <row r="15" spans="1:9" ht="18" hidden="1" customHeight="1">
      <c r="A15" s="47" t="s">
        <v>20</v>
      </c>
      <c r="B15" s="31"/>
      <c r="C15" s="49"/>
      <c r="D15" s="51"/>
      <c r="E15" s="51"/>
      <c r="F15" s="51"/>
      <c r="G15" s="8"/>
      <c r="H15" s="55"/>
      <c r="I15" s="49"/>
    </row>
    <row r="16" spans="1:9" ht="18" customHeight="1">
      <c r="A16" s="47" t="s">
        <v>262</v>
      </c>
      <c r="B16" s="31"/>
      <c r="C16" s="49"/>
      <c r="D16" s="51">
        <v>1465</v>
      </c>
      <c r="E16" s="51"/>
      <c r="F16" s="51">
        <v>5329</v>
      </c>
      <c r="G16" s="8"/>
      <c r="H16" s="55"/>
      <c r="I16" s="49"/>
    </row>
    <row r="17" spans="1:9" ht="18" hidden="1" customHeight="1">
      <c r="A17" s="47" t="s">
        <v>217</v>
      </c>
      <c r="B17" s="31"/>
      <c r="C17" s="49"/>
      <c r="D17" s="51"/>
      <c r="E17" s="51"/>
      <c r="F17" s="51"/>
      <c r="G17" s="8"/>
      <c r="H17" s="56"/>
      <c r="I17" s="49"/>
    </row>
    <row r="18" spans="1:9" ht="15.75">
      <c r="A18" s="53" t="s">
        <v>21</v>
      </c>
      <c r="B18" s="37">
        <v>7</v>
      </c>
      <c r="C18" s="49"/>
      <c r="D18" s="54">
        <f>SUM(D19:D20)</f>
        <v>31403529</v>
      </c>
      <c r="E18" s="51"/>
      <c r="F18" s="54">
        <f>SUM(F19:F20)</f>
        <v>25266830</v>
      </c>
      <c r="G18" s="8"/>
      <c r="H18" s="56"/>
      <c r="I18" s="49"/>
    </row>
    <row r="19" spans="1:9" ht="18" customHeight="1">
      <c r="A19" s="57" t="s">
        <v>22</v>
      </c>
      <c r="B19" s="31"/>
      <c r="C19" s="49"/>
      <c r="D19" s="51">
        <v>20730553</v>
      </c>
      <c r="E19" s="51"/>
      <c r="F19" s="51">
        <v>16256907</v>
      </c>
      <c r="G19" s="8"/>
      <c r="H19" s="55"/>
      <c r="I19" s="49"/>
    </row>
    <row r="20" spans="1:9" ht="18" customHeight="1">
      <c r="A20" s="57" t="s">
        <v>24</v>
      </c>
      <c r="B20" s="31"/>
      <c r="C20" s="49"/>
      <c r="D20" s="51">
        <v>10672976</v>
      </c>
      <c r="E20" s="51"/>
      <c r="F20" s="51">
        <v>9009923</v>
      </c>
      <c r="G20" s="8"/>
      <c r="H20" s="55"/>
      <c r="I20" s="49"/>
    </row>
    <row r="21" spans="1:9" ht="15.75" hidden="1">
      <c r="A21" s="53" t="s">
        <v>23</v>
      </c>
      <c r="B21" s="31"/>
      <c r="C21" s="49"/>
      <c r="D21" s="54">
        <f>SUM(D22:D26)</f>
        <v>0</v>
      </c>
      <c r="E21" s="51"/>
      <c r="F21" s="54">
        <f>SUM(F22:F26)</f>
        <v>0</v>
      </c>
      <c r="G21" s="8"/>
      <c r="H21" s="55"/>
      <c r="I21" s="49"/>
    </row>
    <row r="22" spans="1:9" ht="18" hidden="1" customHeight="1">
      <c r="A22" s="47" t="s">
        <v>42</v>
      </c>
      <c r="B22" s="31"/>
      <c r="C22" s="49"/>
      <c r="D22" s="51"/>
      <c r="E22" s="51"/>
      <c r="F22" s="51"/>
      <c r="G22" s="8"/>
      <c r="H22" s="55"/>
      <c r="I22" s="49"/>
    </row>
    <row r="23" spans="1:9" ht="18" hidden="1" customHeight="1">
      <c r="A23" s="47" t="s">
        <v>218</v>
      </c>
      <c r="B23" s="31"/>
      <c r="C23" s="49"/>
      <c r="D23" s="51"/>
      <c r="E23" s="51"/>
      <c r="F23" s="51"/>
      <c r="G23" s="8"/>
      <c r="H23" s="53"/>
      <c r="I23" s="58"/>
    </row>
    <row r="24" spans="1:9" ht="18" hidden="1" customHeight="1">
      <c r="A24" s="47" t="s">
        <v>38</v>
      </c>
      <c r="B24" s="31"/>
      <c r="C24" s="49"/>
      <c r="D24" s="51"/>
      <c r="E24" s="51"/>
      <c r="F24" s="51"/>
      <c r="G24" s="8"/>
      <c r="H24" s="57"/>
      <c r="I24" s="58"/>
    </row>
    <row r="25" spans="1:9" ht="18" hidden="1" customHeight="1">
      <c r="A25" s="47" t="s">
        <v>39</v>
      </c>
      <c r="B25" s="31"/>
      <c r="C25" s="49"/>
      <c r="D25" s="51"/>
      <c r="E25" s="51"/>
      <c r="F25" s="51"/>
      <c r="G25" s="8"/>
      <c r="H25" s="57"/>
      <c r="I25" s="58"/>
    </row>
    <row r="26" spans="1:9" ht="18" hidden="1" customHeight="1">
      <c r="A26" s="47" t="s">
        <v>40</v>
      </c>
      <c r="B26" s="31"/>
      <c r="C26" s="49"/>
      <c r="D26" s="51"/>
      <c r="E26" s="51"/>
      <c r="F26" s="51"/>
      <c r="G26" s="8"/>
      <c r="H26" s="57"/>
      <c r="I26" s="58"/>
    </row>
    <row r="27" spans="1:9" ht="15.75">
      <c r="A27" s="53" t="s">
        <v>25</v>
      </c>
      <c r="B27" s="43">
        <v>9</v>
      </c>
      <c r="C27" s="58"/>
      <c r="D27" s="59">
        <f>SUM(D28:D32)</f>
        <v>581690</v>
      </c>
      <c r="E27" s="20"/>
      <c r="F27" s="59">
        <f>SUM(F28:F32)</f>
        <v>523623</v>
      </c>
      <c r="G27" s="8"/>
      <c r="H27" s="56"/>
      <c r="I27" s="49"/>
    </row>
    <row r="28" spans="1:9" ht="18" hidden="1" customHeight="1">
      <c r="A28" s="57" t="s">
        <v>42</v>
      </c>
      <c r="B28" s="32"/>
      <c r="C28" s="58"/>
      <c r="D28" s="20"/>
      <c r="E28" s="20"/>
      <c r="F28" s="20"/>
      <c r="G28" s="8"/>
      <c r="H28" s="56"/>
      <c r="I28" s="49"/>
    </row>
    <row r="29" spans="1:9" ht="18" hidden="1" customHeight="1">
      <c r="A29" s="57" t="s">
        <v>37</v>
      </c>
      <c r="B29" s="32"/>
      <c r="C29" s="58"/>
      <c r="D29" s="20"/>
      <c r="E29" s="20"/>
      <c r="F29" s="20"/>
      <c r="G29" s="8"/>
      <c r="H29" s="44"/>
      <c r="I29" s="49"/>
    </row>
    <row r="30" spans="1:9" ht="18" hidden="1" customHeight="1">
      <c r="A30" s="57" t="s">
        <v>38</v>
      </c>
      <c r="B30" s="32"/>
      <c r="C30" s="58"/>
      <c r="D30" s="20"/>
      <c r="E30" s="20"/>
      <c r="F30" s="20"/>
      <c r="G30" s="8"/>
      <c r="H30" s="53"/>
      <c r="I30" s="49"/>
    </row>
    <row r="31" spans="1:9" ht="18" hidden="1" customHeight="1">
      <c r="A31" s="57" t="s">
        <v>39</v>
      </c>
      <c r="B31" s="32"/>
      <c r="C31" s="58"/>
      <c r="D31" s="20"/>
      <c r="E31" s="20"/>
      <c r="F31" s="20"/>
      <c r="G31" s="8"/>
      <c r="H31" s="57"/>
      <c r="I31" s="49"/>
    </row>
    <row r="32" spans="1:9" ht="18" customHeight="1">
      <c r="A32" s="57" t="s">
        <v>40</v>
      </c>
      <c r="B32" s="32"/>
      <c r="C32" s="58"/>
      <c r="D32" s="20">
        <v>581690</v>
      </c>
      <c r="E32" s="20"/>
      <c r="F32" s="20">
        <v>523623</v>
      </c>
      <c r="G32" s="8"/>
      <c r="H32" s="57"/>
      <c r="I32" s="49"/>
    </row>
    <row r="33" spans="1:9" ht="15.75" hidden="1">
      <c r="A33" s="53" t="s">
        <v>26</v>
      </c>
      <c r="B33" s="32"/>
      <c r="C33" s="58"/>
      <c r="D33" s="59">
        <v>0</v>
      </c>
      <c r="E33" s="20"/>
      <c r="F33" s="59">
        <v>0</v>
      </c>
      <c r="G33" s="8"/>
      <c r="H33" s="57"/>
      <c r="I33" s="49"/>
    </row>
    <row r="34" spans="1:9" ht="18" customHeight="1">
      <c r="A34" s="53"/>
      <c r="B34" s="32"/>
      <c r="C34" s="58"/>
      <c r="D34" s="60"/>
      <c r="E34" s="51"/>
      <c r="F34" s="60"/>
      <c r="G34" s="8"/>
      <c r="H34" s="57"/>
      <c r="I34" s="49"/>
    </row>
    <row r="35" spans="1:9" ht="15.75">
      <c r="A35" s="44" t="s">
        <v>87</v>
      </c>
      <c r="B35" s="31"/>
      <c r="C35" s="49"/>
      <c r="D35" s="50">
        <f>D37+D38+D46+D53+D59+D65+D66</f>
        <v>301614</v>
      </c>
      <c r="E35" s="51"/>
      <c r="F35" s="50">
        <f>F37+F38+F46+F53+F59+F65+F66</f>
        <v>144073</v>
      </c>
      <c r="G35" s="8"/>
      <c r="H35" s="57"/>
      <c r="I35" s="49"/>
    </row>
    <row r="36" spans="1:9" ht="18" customHeight="1">
      <c r="A36" s="44"/>
      <c r="B36" s="31"/>
      <c r="C36" s="49"/>
      <c r="D36" s="51"/>
      <c r="E36" s="51"/>
      <c r="F36" s="51"/>
      <c r="G36" s="8"/>
      <c r="H36" s="57"/>
      <c r="I36" s="49"/>
    </row>
    <row r="37" spans="1:9" ht="15.75" hidden="1">
      <c r="A37" s="53" t="s">
        <v>27</v>
      </c>
      <c r="B37" s="31"/>
      <c r="C37" s="49"/>
      <c r="D37" s="51">
        <v>0</v>
      </c>
      <c r="E37" s="51"/>
      <c r="F37" s="51">
        <v>0</v>
      </c>
      <c r="G37" s="8"/>
      <c r="H37" s="53"/>
      <c r="I37" s="49"/>
    </row>
    <row r="38" spans="1:9" ht="15.75">
      <c r="A38" s="53" t="s">
        <v>28</v>
      </c>
      <c r="B38" s="31"/>
      <c r="C38" s="49"/>
      <c r="D38" s="54">
        <f>SUM(D39:D45)</f>
        <v>5194</v>
      </c>
      <c r="E38" s="51"/>
      <c r="F38" s="54">
        <f>SUM(F39:F45)</f>
        <v>0</v>
      </c>
      <c r="G38" s="8"/>
      <c r="H38" s="57"/>
      <c r="I38" s="49"/>
    </row>
    <row r="39" spans="1:9" ht="18" hidden="1" customHeight="1">
      <c r="A39" s="57" t="s">
        <v>210</v>
      </c>
      <c r="B39" s="31"/>
      <c r="C39" s="49"/>
      <c r="D39" s="51"/>
      <c r="E39" s="51"/>
      <c r="F39" s="51"/>
      <c r="G39" s="8"/>
      <c r="H39" s="57"/>
      <c r="I39" s="49"/>
    </row>
    <row r="40" spans="1:9" ht="18" hidden="1" customHeight="1">
      <c r="A40" s="57" t="s">
        <v>219</v>
      </c>
      <c r="B40" s="31"/>
      <c r="C40" s="49"/>
      <c r="D40" s="51"/>
      <c r="E40" s="51"/>
      <c r="F40" s="51"/>
      <c r="G40" s="8"/>
      <c r="H40" s="57"/>
      <c r="I40" s="49"/>
    </row>
    <row r="41" spans="1:9" ht="18" hidden="1" customHeight="1">
      <c r="A41" s="57" t="s">
        <v>220</v>
      </c>
      <c r="B41" s="31"/>
      <c r="C41" s="49"/>
      <c r="D41" s="51"/>
      <c r="E41" s="51"/>
      <c r="F41" s="51"/>
      <c r="G41" s="8"/>
      <c r="H41" s="57"/>
      <c r="I41" s="49"/>
    </row>
    <row r="42" spans="1:9" ht="18" hidden="1" customHeight="1">
      <c r="A42" s="57" t="s">
        <v>221</v>
      </c>
      <c r="B42" s="31"/>
      <c r="C42" s="49"/>
      <c r="D42" s="51"/>
      <c r="E42" s="51"/>
      <c r="F42" s="51"/>
      <c r="G42" s="8"/>
      <c r="H42" s="57"/>
      <c r="I42" s="49"/>
    </row>
    <row r="43" spans="1:9" ht="18" hidden="1" customHeight="1">
      <c r="A43" s="57" t="s">
        <v>222</v>
      </c>
      <c r="B43" s="31"/>
      <c r="C43" s="49"/>
      <c r="D43" s="51"/>
      <c r="E43" s="51"/>
      <c r="F43" s="51"/>
      <c r="G43" s="8"/>
      <c r="H43" s="53"/>
      <c r="I43" s="49"/>
    </row>
    <row r="44" spans="1:9" ht="18" hidden="1" customHeight="1">
      <c r="A44" s="57" t="s">
        <v>250</v>
      </c>
      <c r="B44" s="31"/>
      <c r="C44" s="49"/>
      <c r="D44" s="51"/>
      <c r="E44" s="51"/>
      <c r="F44" s="51"/>
      <c r="G44" s="8"/>
      <c r="H44" s="53"/>
      <c r="I44" s="49"/>
    </row>
    <row r="45" spans="1:9" ht="18" customHeight="1">
      <c r="A45" s="57" t="s">
        <v>223</v>
      </c>
      <c r="B45" s="31"/>
      <c r="C45" s="49"/>
      <c r="D45" s="51">
        <v>5194</v>
      </c>
      <c r="E45" s="51"/>
      <c r="F45" s="51"/>
      <c r="G45" s="8"/>
      <c r="H45" s="53"/>
      <c r="I45" s="49"/>
    </row>
    <row r="46" spans="1:9" ht="15.75">
      <c r="A46" s="53" t="s">
        <v>29</v>
      </c>
      <c r="B46" s="37">
        <v>10</v>
      </c>
      <c r="C46" s="49"/>
      <c r="D46" s="54">
        <f>SUM(D47:D52)</f>
        <v>272783</v>
      </c>
      <c r="E46" s="54"/>
      <c r="F46" s="54">
        <f>SUM(F47:F52)</f>
        <v>95303</v>
      </c>
      <c r="G46" s="8"/>
      <c r="H46" s="53"/>
      <c r="I46" s="49"/>
    </row>
    <row r="47" spans="1:9" ht="18" customHeight="1">
      <c r="A47" s="57" t="s">
        <v>30</v>
      </c>
      <c r="B47" s="37">
        <v>9</v>
      </c>
      <c r="C47" s="49"/>
      <c r="D47" s="51">
        <v>1306</v>
      </c>
      <c r="E47" s="51"/>
      <c r="F47" s="51">
        <v>1355</v>
      </c>
      <c r="G47" s="8"/>
      <c r="H47" s="57"/>
      <c r="I47" s="49"/>
    </row>
    <row r="48" spans="1:9" ht="18" hidden="1" customHeight="1">
      <c r="A48" s="57" t="s">
        <v>31</v>
      </c>
      <c r="B48" s="37"/>
      <c r="C48" s="49"/>
      <c r="D48" s="51">
        <v>0</v>
      </c>
      <c r="E48" s="51"/>
      <c r="F48" s="51">
        <v>0</v>
      </c>
      <c r="G48" s="8"/>
      <c r="H48" s="57"/>
      <c r="I48" s="49"/>
    </row>
    <row r="49" spans="1:9" ht="18" customHeight="1">
      <c r="A49" s="57" t="s">
        <v>32</v>
      </c>
      <c r="B49" s="37">
        <v>9</v>
      </c>
      <c r="C49" s="49"/>
      <c r="D49" s="51">
        <v>130724</v>
      </c>
      <c r="E49" s="51"/>
      <c r="F49" s="51">
        <v>0</v>
      </c>
      <c r="G49" s="8"/>
      <c r="H49" s="57"/>
      <c r="I49" s="49"/>
    </row>
    <row r="50" spans="1:9" ht="18" hidden="1" customHeight="1">
      <c r="A50" s="57" t="s">
        <v>33</v>
      </c>
      <c r="B50" s="37"/>
      <c r="C50" s="49"/>
      <c r="D50" s="51">
        <v>0</v>
      </c>
      <c r="E50" s="51"/>
      <c r="F50" s="51">
        <v>0</v>
      </c>
      <c r="G50" s="8"/>
      <c r="H50" s="44"/>
      <c r="I50" s="49"/>
    </row>
    <row r="51" spans="1:9" ht="18" customHeight="1">
      <c r="A51" s="57" t="s">
        <v>34</v>
      </c>
      <c r="B51" s="37">
        <v>15</v>
      </c>
      <c r="C51" s="49"/>
      <c r="D51" s="51">
        <v>140753</v>
      </c>
      <c r="E51" s="51"/>
      <c r="F51" s="51">
        <v>93948</v>
      </c>
      <c r="G51" s="8"/>
      <c r="H51" s="53"/>
      <c r="I51" s="49"/>
    </row>
    <row r="52" spans="1:9" ht="18" hidden="1" customHeight="1">
      <c r="A52" s="57" t="s">
        <v>35</v>
      </c>
      <c r="B52" s="37">
        <v>15</v>
      </c>
      <c r="C52" s="49"/>
      <c r="D52" s="51">
        <v>0</v>
      </c>
      <c r="E52" s="51"/>
      <c r="F52" s="51">
        <v>0</v>
      </c>
      <c r="G52" s="8"/>
      <c r="H52" s="53"/>
      <c r="I52" s="49"/>
    </row>
    <row r="53" spans="1:9" ht="15.75" hidden="1">
      <c r="A53" s="53" t="s">
        <v>36</v>
      </c>
      <c r="B53" s="31"/>
      <c r="C53" s="49"/>
      <c r="D53" s="54"/>
      <c r="E53" s="51"/>
      <c r="F53" s="54"/>
      <c r="G53" s="8"/>
      <c r="H53" s="53"/>
      <c r="I53" s="49"/>
    </row>
    <row r="54" spans="1:9" ht="18" hidden="1" customHeight="1">
      <c r="A54" s="57" t="s">
        <v>42</v>
      </c>
      <c r="B54" s="31"/>
      <c r="C54" s="49"/>
      <c r="D54" s="51"/>
      <c r="E54" s="51"/>
      <c r="F54" s="51"/>
      <c r="G54" s="8"/>
      <c r="H54" s="57"/>
      <c r="I54" s="49"/>
    </row>
    <row r="55" spans="1:9" ht="18" hidden="1" customHeight="1">
      <c r="A55" s="57" t="s">
        <v>37</v>
      </c>
      <c r="B55" s="31"/>
      <c r="C55" s="49"/>
      <c r="D55" s="51"/>
      <c r="E55" s="51"/>
      <c r="F55" s="51"/>
      <c r="G55" s="8"/>
      <c r="H55" s="57"/>
      <c r="I55" s="49"/>
    </row>
    <row r="56" spans="1:9" ht="18" hidden="1" customHeight="1">
      <c r="A56" s="57" t="s">
        <v>38</v>
      </c>
      <c r="B56" s="31"/>
      <c r="C56" s="49"/>
      <c r="D56" s="51"/>
      <c r="E56" s="51"/>
      <c r="F56" s="51"/>
      <c r="G56" s="8"/>
      <c r="H56" s="57"/>
      <c r="I56" s="49"/>
    </row>
    <row r="57" spans="1:9" ht="18" hidden="1" customHeight="1">
      <c r="A57" s="57" t="s">
        <v>39</v>
      </c>
      <c r="B57" s="31"/>
      <c r="C57" s="49"/>
      <c r="D57" s="51"/>
      <c r="E57" s="51"/>
      <c r="F57" s="51"/>
      <c r="G57" s="8"/>
      <c r="H57" s="57"/>
      <c r="I57" s="49"/>
    </row>
    <row r="58" spans="1:9" ht="18" hidden="1" customHeight="1">
      <c r="A58" s="57" t="s">
        <v>40</v>
      </c>
      <c r="B58" s="31"/>
      <c r="C58" s="49"/>
      <c r="D58" s="51"/>
      <c r="E58" s="51"/>
      <c r="F58" s="51"/>
      <c r="G58" s="8"/>
      <c r="H58" s="57"/>
      <c r="I58" s="49"/>
    </row>
    <row r="59" spans="1:9" ht="15.75" hidden="1">
      <c r="A59" s="53" t="s">
        <v>41</v>
      </c>
      <c r="B59" s="37">
        <v>9</v>
      </c>
      <c r="C59" s="49"/>
      <c r="D59" s="54">
        <f>SUM(D60:D64)</f>
        <v>0</v>
      </c>
      <c r="E59" s="51"/>
      <c r="F59" s="54">
        <f>SUM(F60:F64)</f>
        <v>0</v>
      </c>
      <c r="G59" s="8"/>
      <c r="H59" s="53"/>
      <c r="I59" s="49"/>
    </row>
    <row r="60" spans="1:9" ht="18" hidden="1" customHeight="1">
      <c r="A60" s="57" t="s">
        <v>42</v>
      </c>
      <c r="B60" s="31"/>
      <c r="C60" s="49"/>
      <c r="D60" s="51"/>
      <c r="E60" s="51"/>
      <c r="F60" s="51"/>
      <c r="G60" s="8"/>
      <c r="H60" s="53"/>
      <c r="I60" s="49"/>
    </row>
    <row r="61" spans="1:9" ht="18" hidden="1" customHeight="1">
      <c r="A61" s="57" t="s">
        <v>37</v>
      </c>
      <c r="B61" s="31"/>
      <c r="C61" s="49"/>
      <c r="D61" s="51"/>
      <c r="E61" s="51"/>
      <c r="F61" s="51"/>
      <c r="G61" s="8"/>
      <c r="H61" s="57"/>
      <c r="I61" s="49"/>
    </row>
    <row r="62" spans="1:9" ht="18" hidden="1" customHeight="1">
      <c r="A62" s="57" t="s">
        <v>38</v>
      </c>
      <c r="B62" s="31"/>
      <c r="C62" s="49"/>
      <c r="D62" s="51"/>
      <c r="E62" s="51"/>
      <c r="F62" s="51"/>
      <c r="G62" s="8"/>
      <c r="H62" s="57"/>
      <c r="I62" s="49"/>
    </row>
    <row r="63" spans="1:9" ht="18" hidden="1" customHeight="1">
      <c r="A63" s="57" t="s">
        <v>39</v>
      </c>
      <c r="B63" s="31"/>
      <c r="C63" s="49"/>
      <c r="D63" s="51"/>
      <c r="E63" s="51"/>
      <c r="F63" s="51"/>
      <c r="G63" s="8"/>
      <c r="H63" s="57"/>
      <c r="I63" s="49"/>
    </row>
    <row r="64" spans="1:9" ht="18" hidden="1" customHeight="1">
      <c r="A64" s="57" t="s">
        <v>40</v>
      </c>
      <c r="B64" s="31"/>
      <c r="C64" s="49"/>
      <c r="D64" s="51"/>
      <c r="E64" s="51"/>
      <c r="F64" s="51"/>
      <c r="G64" s="8"/>
      <c r="H64" s="57"/>
      <c r="I64" s="49"/>
    </row>
    <row r="65" spans="1:9" ht="15.75">
      <c r="A65" s="53" t="s">
        <v>43</v>
      </c>
      <c r="B65" s="31"/>
      <c r="C65" s="49"/>
      <c r="D65" s="54">
        <v>18811</v>
      </c>
      <c r="E65" s="51"/>
      <c r="F65" s="54">
        <v>25661</v>
      </c>
      <c r="G65" s="8"/>
      <c r="H65" s="57"/>
      <c r="I65" s="49"/>
    </row>
    <row r="66" spans="1:9" ht="15.75">
      <c r="A66" s="53" t="s">
        <v>44</v>
      </c>
      <c r="B66" s="31"/>
      <c r="C66" s="49"/>
      <c r="D66" s="54">
        <f>SUM(D67:D68)</f>
        <v>4826</v>
      </c>
      <c r="E66" s="51"/>
      <c r="F66" s="54">
        <f>SUM(F67:F68)</f>
        <v>23109</v>
      </c>
      <c r="G66" s="8"/>
      <c r="H66" s="57"/>
      <c r="I66" s="49"/>
    </row>
    <row r="67" spans="1:9" ht="18" customHeight="1">
      <c r="A67" s="57" t="s">
        <v>45</v>
      </c>
      <c r="B67" s="31"/>
      <c r="C67" s="49"/>
      <c r="D67" s="51">
        <v>4826</v>
      </c>
      <c r="E67" s="51"/>
      <c r="F67" s="51">
        <v>23109</v>
      </c>
      <c r="G67" s="8"/>
      <c r="H67" s="57"/>
      <c r="I67" s="49"/>
    </row>
    <row r="68" spans="1:9" ht="18" hidden="1" customHeight="1">
      <c r="A68" s="57" t="s">
        <v>46</v>
      </c>
      <c r="B68" s="31"/>
      <c r="C68" s="49"/>
      <c r="D68" s="51"/>
      <c r="E68" s="51"/>
      <c r="F68" s="51"/>
      <c r="G68" s="8"/>
      <c r="H68" s="53"/>
      <c r="I68" s="49"/>
    </row>
    <row r="69" spans="1:9" ht="18" customHeight="1">
      <c r="A69" s="57"/>
      <c r="B69" s="31"/>
      <c r="C69" s="49"/>
      <c r="D69" s="60"/>
      <c r="E69" s="51"/>
      <c r="F69" s="60"/>
      <c r="G69" s="8"/>
      <c r="H69" s="53"/>
      <c r="I69" s="49"/>
    </row>
    <row r="70" spans="1:9" ht="15.75">
      <c r="A70" s="44" t="s">
        <v>47</v>
      </c>
      <c r="B70" s="31"/>
      <c r="C70" s="49"/>
      <c r="D70" s="50">
        <f>D5+D35</f>
        <v>32288297.800000001</v>
      </c>
      <c r="E70" s="51"/>
      <c r="F70" s="50">
        <f>F5+F35</f>
        <v>25939854.800000001</v>
      </c>
      <c r="G70" s="8"/>
      <c r="H70" s="44"/>
      <c r="I70" s="49"/>
    </row>
    <row r="71" spans="1:9" ht="18" customHeight="1">
      <c r="A71" s="44"/>
      <c r="B71" s="31"/>
      <c r="C71" s="49"/>
      <c r="D71" s="61"/>
      <c r="E71" s="61"/>
      <c r="F71" s="62"/>
      <c r="G71" s="8"/>
      <c r="H71" s="44"/>
      <c r="I71" s="49"/>
    </row>
    <row r="72" spans="1:9" ht="15.75" customHeight="1">
      <c r="A72" s="8"/>
      <c r="B72" s="28"/>
      <c r="C72" s="8"/>
      <c r="D72" s="8"/>
      <c r="E72" s="8"/>
      <c r="F72" s="8"/>
      <c r="G72" s="8"/>
      <c r="H72" s="8"/>
      <c r="I72" s="8"/>
    </row>
    <row r="73" spans="1:9" ht="15.75" customHeight="1">
      <c r="A73" s="8"/>
      <c r="B73" s="28"/>
      <c r="C73" s="8"/>
      <c r="D73" s="8"/>
      <c r="E73" s="8"/>
      <c r="F73" s="8"/>
      <c r="G73" s="8"/>
      <c r="H73" s="8"/>
      <c r="I73" s="8"/>
    </row>
    <row r="74" spans="1:9" ht="15.75" customHeight="1">
      <c r="A74" s="8"/>
      <c r="B74" s="28"/>
      <c r="C74" s="8"/>
      <c r="D74" s="8"/>
      <c r="E74" s="8"/>
      <c r="F74" s="8"/>
      <c r="G74" s="8"/>
      <c r="H74" s="8"/>
      <c r="I74" s="8"/>
    </row>
    <row r="75" spans="1:9" ht="15.75" customHeight="1">
      <c r="A75" s="8"/>
      <c r="B75" s="28"/>
      <c r="C75" s="8"/>
      <c r="D75" s="8"/>
      <c r="E75" s="8"/>
      <c r="F75" s="8"/>
      <c r="G75" s="8"/>
      <c r="H75" s="8"/>
      <c r="I75" s="8"/>
    </row>
    <row r="76" spans="1:9" ht="15.75" customHeight="1">
      <c r="A76" s="9"/>
      <c r="B76" s="29"/>
      <c r="C76" s="9"/>
      <c r="D76" s="96"/>
      <c r="E76" s="96"/>
      <c r="F76" s="96"/>
      <c r="G76" s="9"/>
      <c r="H76" s="9"/>
      <c r="I76" s="9"/>
    </row>
    <row r="77" spans="1:9" ht="15.75" customHeight="1">
      <c r="A77" s="9"/>
      <c r="B77" s="29"/>
      <c r="C77" s="9"/>
      <c r="D77" s="9"/>
      <c r="E77" s="9"/>
      <c r="F77" s="9"/>
      <c r="G77" s="9"/>
      <c r="H77" s="9"/>
      <c r="I77" s="9"/>
    </row>
    <row r="78" spans="1:9" ht="15.75" customHeight="1">
      <c r="A78" s="9"/>
      <c r="B78" s="29"/>
      <c r="C78" s="9"/>
      <c r="D78" s="9"/>
      <c r="E78" s="9"/>
      <c r="F78" s="9"/>
      <c r="G78" s="9"/>
      <c r="H78" s="9"/>
      <c r="I78" s="9"/>
    </row>
    <row r="79" spans="1:9" ht="15.75" customHeight="1">
      <c r="A79" s="9"/>
      <c r="B79" s="29"/>
      <c r="C79" s="9"/>
      <c r="D79" s="9"/>
      <c r="E79" s="9"/>
      <c r="F79" s="9"/>
      <c r="G79" s="9"/>
      <c r="H79" s="9"/>
      <c r="I79" s="9"/>
    </row>
    <row r="80" spans="1:9" ht="15.75" customHeight="1">
      <c r="A80" s="9"/>
      <c r="B80" s="29"/>
      <c r="C80" s="9"/>
      <c r="D80" s="9"/>
      <c r="E80" s="9"/>
      <c r="F80" s="9"/>
      <c r="G80" s="9"/>
      <c r="H80" s="9"/>
      <c r="I80" s="9"/>
    </row>
    <row r="81" spans="1:9" ht="15.75" customHeight="1">
      <c r="A81" s="9"/>
      <c r="B81" s="29"/>
      <c r="C81" s="9"/>
      <c r="D81" s="9"/>
      <c r="E81" s="9"/>
      <c r="F81" s="9"/>
      <c r="G81" s="9"/>
      <c r="H81" s="9"/>
      <c r="I81" s="9"/>
    </row>
    <row r="82" spans="1:9" ht="15.75" customHeight="1">
      <c r="A82" s="9"/>
      <c r="B82" s="29"/>
      <c r="C82" s="9"/>
      <c r="D82" s="9"/>
      <c r="E82" s="9"/>
      <c r="F82" s="9"/>
      <c r="G82" s="9"/>
      <c r="H82" s="9"/>
      <c r="I82" s="9"/>
    </row>
    <row r="83" spans="1:9" ht="15.75" customHeight="1">
      <c r="A83" s="9"/>
      <c r="B83" s="29"/>
      <c r="C83" s="9"/>
      <c r="D83" s="9"/>
      <c r="E83" s="9"/>
      <c r="F83" s="9"/>
      <c r="G83" s="9"/>
      <c r="H83" s="9"/>
      <c r="I83" s="9"/>
    </row>
    <row r="84" spans="1:9" ht="15.75" customHeight="1">
      <c r="A84" s="9"/>
      <c r="B84" s="29"/>
      <c r="C84" s="9"/>
      <c r="D84" s="9"/>
      <c r="E84" s="9"/>
      <c r="F84" s="9"/>
      <c r="G84" s="9"/>
      <c r="H84" s="9"/>
      <c r="I84" s="9"/>
    </row>
    <row r="85" spans="1:9" ht="15.75" customHeight="1">
      <c r="A85" s="9"/>
      <c r="B85" s="29"/>
      <c r="C85" s="9"/>
      <c r="D85" s="9"/>
      <c r="E85" s="9"/>
      <c r="F85" s="9"/>
      <c r="G85" s="9"/>
      <c r="H85" s="9"/>
      <c r="I85" s="9"/>
    </row>
    <row r="86" spans="1:9" ht="15.75" customHeight="1"/>
    <row r="87" spans="1:9" ht="15.75" customHeight="1"/>
    <row r="88" spans="1:9" ht="15.75" customHeight="1"/>
    <row r="89" spans="1:9" ht="15.75" customHeight="1"/>
    <row r="90" spans="1:9" ht="15.75" customHeight="1"/>
    <row r="91" spans="1:9" ht="15.75" customHeight="1"/>
    <row r="92" spans="1:9" ht="15.75" customHeight="1"/>
    <row r="93" spans="1:9" ht="15.75" customHeight="1"/>
    <row r="94" spans="1:9" ht="15.75" customHeight="1"/>
    <row r="95" spans="1:9" ht="15.75" customHeight="1"/>
    <row r="96" spans="1: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</sheetData>
  <mergeCells count="2">
    <mergeCell ref="A1:F1"/>
    <mergeCell ref="A2:F2"/>
  </mergeCells>
  <phoneticPr fontId="4" type="noConversion"/>
  <pageMargins left="0.78740157480314965" right="0.98425196850393704" top="0.39370078740157483" bottom="0.39370078740157483" header="0" footer="0"/>
  <pageSetup paperSize="9" scale="74" orientation="portrait" r:id="rId1"/>
  <headerFooter alignWithMargins="0">
    <oddFooter>&amp;C1</oddFooter>
  </headerFooter>
  <ignoredErrors>
    <ignoredError sqref="D27 D59:E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58"/>
  <sheetViews>
    <sheetView showGridLines="0" zoomScale="70" zoomScaleNormal="70" workbookViewId="0">
      <selection activeCell="B86" sqref="B86"/>
    </sheetView>
  </sheetViews>
  <sheetFormatPr baseColWidth="10" defaultColWidth="11.42578125" defaultRowHeight="15"/>
  <cols>
    <col min="1" max="1" width="69.85546875" style="1" customWidth="1"/>
    <col min="2" max="2" width="7.140625" style="30" customWidth="1"/>
    <col min="3" max="3" width="3.7109375" style="1" customWidth="1"/>
    <col min="4" max="4" width="14.28515625" style="1" customWidth="1"/>
    <col min="5" max="5" width="3.7109375" style="1" customWidth="1"/>
    <col min="6" max="6" width="13" style="1" bestFit="1" customWidth="1"/>
    <col min="7" max="7" width="1.140625" style="1" customWidth="1"/>
    <col min="8" max="8" width="14.28515625" style="1" bestFit="1" customWidth="1"/>
    <col min="9" max="9" width="11.42578125" style="1"/>
    <col min="10" max="10" width="14.28515625" style="1" bestFit="1" customWidth="1"/>
    <col min="11" max="16384" width="11.42578125" style="1"/>
  </cols>
  <sheetData>
    <row r="1" spans="1:9" ht="15.75">
      <c r="A1" s="105" t="s">
        <v>251</v>
      </c>
      <c r="B1" s="105"/>
      <c r="C1" s="105"/>
      <c r="D1" s="105"/>
      <c r="E1" s="105"/>
      <c r="F1" s="105"/>
      <c r="G1" s="39"/>
      <c r="H1" s="39"/>
      <c r="I1" s="23"/>
    </row>
    <row r="2" spans="1:9" ht="15.75">
      <c r="A2" s="105" t="s">
        <v>275</v>
      </c>
      <c r="B2" s="105"/>
      <c r="C2" s="105"/>
      <c r="D2" s="105"/>
      <c r="E2" s="105"/>
      <c r="F2" s="105"/>
      <c r="G2" s="24"/>
      <c r="H2" s="24"/>
      <c r="I2" s="23"/>
    </row>
    <row r="3" spans="1:9" ht="15.75">
      <c r="A3" s="40"/>
      <c r="B3" s="40"/>
      <c r="C3" s="40"/>
      <c r="D3" s="40"/>
      <c r="E3" s="40"/>
      <c r="F3" s="40"/>
      <c r="G3" s="24"/>
      <c r="H3" s="24"/>
      <c r="I3" s="23"/>
    </row>
    <row r="4" spans="1:9" ht="15.75">
      <c r="A4" s="41" t="s">
        <v>169</v>
      </c>
      <c r="B4" s="42" t="s">
        <v>3</v>
      </c>
      <c r="C4" s="13"/>
      <c r="D4" s="42" t="s">
        <v>276</v>
      </c>
      <c r="E4" s="43"/>
      <c r="F4" s="42" t="s">
        <v>271</v>
      </c>
      <c r="G4" s="43"/>
      <c r="H4" s="43"/>
      <c r="I4" s="10"/>
    </row>
    <row r="5" spans="1:9" ht="15.75">
      <c r="A5" s="41"/>
      <c r="B5" s="43"/>
      <c r="C5" s="13"/>
      <c r="D5" s="42"/>
      <c r="E5" s="43"/>
      <c r="F5" s="42"/>
      <c r="G5" s="43"/>
      <c r="H5" s="43"/>
      <c r="I5" s="10"/>
    </row>
    <row r="6" spans="1:9" ht="15.75">
      <c r="A6" s="44" t="s">
        <v>86</v>
      </c>
      <c r="B6" s="31"/>
      <c r="C6" s="11"/>
      <c r="D6" s="15">
        <f>D8+D29+D25</f>
        <v>16249608</v>
      </c>
      <c r="E6" s="16"/>
      <c r="F6" s="15">
        <f>F8+F29+F25</f>
        <v>16298061</v>
      </c>
      <c r="G6" s="10"/>
      <c r="H6" s="10"/>
      <c r="I6" s="10"/>
    </row>
    <row r="7" spans="1:9" ht="18" customHeight="1">
      <c r="A7" s="13"/>
      <c r="B7" s="31"/>
      <c r="C7" s="11"/>
      <c r="D7" s="16"/>
      <c r="E7" s="16"/>
      <c r="F7" s="16"/>
      <c r="G7" s="10"/>
      <c r="H7" s="10"/>
      <c r="I7" s="10"/>
    </row>
    <row r="8" spans="1:9" ht="15.75">
      <c r="A8" s="12" t="s">
        <v>207</v>
      </c>
      <c r="B8" s="37"/>
      <c r="C8" s="11"/>
      <c r="D8" s="45">
        <f>D9+D12+D13+D17+D18+D21+D22+D23+D24</f>
        <v>16249608</v>
      </c>
      <c r="E8" s="16"/>
      <c r="F8" s="45">
        <f>F9+F12+F13+F17+F18+F21+F22+F23+F24</f>
        <v>16298061</v>
      </c>
      <c r="G8" s="10"/>
      <c r="H8" s="10"/>
      <c r="I8" s="10"/>
    </row>
    <row r="9" spans="1:9" ht="15.75">
      <c r="A9" s="12" t="s">
        <v>8</v>
      </c>
      <c r="B9" s="37" t="s">
        <v>265</v>
      </c>
      <c r="C9" s="11"/>
      <c r="D9" s="45">
        <f>SUM(D10:D11)</f>
        <v>5266359</v>
      </c>
      <c r="E9" s="46"/>
      <c r="F9" s="45">
        <f>SUM(F10:F11)</f>
        <v>5266359</v>
      </c>
      <c r="G9" s="43"/>
      <c r="H9" s="43"/>
      <c r="I9" s="10"/>
    </row>
    <row r="10" spans="1:9" ht="18" customHeight="1">
      <c r="A10" s="47" t="s">
        <v>204</v>
      </c>
      <c r="C10" s="11"/>
      <c r="D10" s="18">
        <v>5266359</v>
      </c>
      <c r="E10" s="16"/>
      <c r="F10" s="18">
        <v>5266359</v>
      </c>
      <c r="G10" s="10"/>
      <c r="H10" s="10"/>
      <c r="I10" s="10"/>
    </row>
    <row r="11" spans="1:9" ht="18" hidden="1" customHeight="1">
      <c r="A11" s="47" t="s">
        <v>260</v>
      </c>
      <c r="B11" s="31"/>
      <c r="C11" s="11"/>
      <c r="D11" s="16"/>
      <c r="E11" s="16"/>
      <c r="F11" s="16"/>
      <c r="G11" s="10"/>
      <c r="H11" s="10"/>
      <c r="I11" s="10"/>
    </row>
    <row r="12" spans="1:9" ht="15.75" hidden="1">
      <c r="A12" s="12" t="s">
        <v>48</v>
      </c>
      <c r="B12" s="31"/>
      <c r="C12" s="11"/>
      <c r="D12" s="27">
        <v>0</v>
      </c>
      <c r="E12" s="16"/>
      <c r="F12" s="27">
        <v>0</v>
      </c>
      <c r="G12" s="10"/>
      <c r="H12" s="10"/>
      <c r="I12" s="10"/>
    </row>
    <row r="13" spans="1:9" ht="15.75">
      <c r="A13" s="12" t="s">
        <v>13</v>
      </c>
      <c r="B13" s="31"/>
      <c r="C13" s="11"/>
      <c r="D13" s="45">
        <f>SUM(D14:D16)</f>
        <v>9932863</v>
      </c>
      <c r="E13" s="16"/>
      <c r="F13" s="45">
        <f>SUM(F14:F16)</f>
        <v>9449957</v>
      </c>
      <c r="G13" s="10"/>
      <c r="H13" s="10"/>
      <c r="I13" s="10"/>
    </row>
    <row r="14" spans="1:9" ht="15.75" hidden="1">
      <c r="A14" s="47" t="s">
        <v>249</v>
      </c>
      <c r="B14" s="31"/>
      <c r="C14" s="11"/>
      <c r="D14" s="45"/>
      <c r="E14" s="16"/>
      <c r="F14" s="45"/>
      <c r="G14" s="10"/>
      <c r="H14" s="10"/>
      <c r="I14" s="10"/>
    </row>
    <row r="15" spans="1:9" ht="18" customHeight="1">
      <c r="A15" s="47" t="s">
        <v>49</v>
      </c>
      <c r="B15" s="31"/>
      <c r="C15" s="11"/>
      <c r="D15" s="27">
        <v>1070136</v>
      </c>
      <c r="E15" s="16"/>
      <c r="F15" s="27">
        <v>1070136</v>
      </c>
      <c r="G15" s="10"/>
      <c r="H15" s="10"/>
      <c r="I15" s="10"/>
    </row>
    <row r="16" spans="1:9" ht="18" customHeight="1">
      <c r="A16" s="47" t="s">
        <v>205</v>
      </c>
      <c r="B16" s="37" t="s">
        <v>266</v>
      </c>
      <c r="C16" s="11"/>
      <c r="D16" s="27">
        <v>8862727</v>
      </c>
      <c r="E16" s="16"/>
      <c r="F16" s="27">
        <v>8379821</v>
      </c>
      <c r="G16" s="10"/>
      <c r="H16" s="10"/>
      <c r="I16" s="10"/>
    </row>
    <row r="17" spans="1:9" ht="15.75">
      <c r="A17" s="12" t="s">
        <v>206</v>
      </c>
      <c r="B17" s="37" t="s">
        <v>259</v>
      </c>
      <c r="C17" s="11"/>
      <c r="D17" s="45">
        <v>-117271</v>
      </c>
      <c r="E17" s="16"/>
      <c r="F17" s="45">
        <v>-132781</v>
      </c>
      <c r="G17" s="10"/>
      <c r="H17" s="10"/>
      <c r="I17" s="10"/>
    </row>
    <row r="18" spans="1:9" ht="15.75" hidden="1">
      <c r="A18" s="12" t="s">
        <v>50</v>
      </c>
      <c r="B18" s="31"/>
      <c r="C18" s="11"/>
      <c r="D18" s="45">
        <v>0</v>
      </c>
      <c r="E18" s="16"/>
      <c r="F18" s="45">
        <v>0</v>
      </c>
      <c r="G18" s="10"/>
      <c r="H18" s="10"/>
      <c r="I18" s="10"/>
    </row>
    <row r="19" spans="1:9" ht="18" hidden="1" customHeight="1">
      <c r="A19" s="47" t="s">
        <v>51</v>
      </c>
      <c r="B19" s="31"/>
      <c r="C19" s="11"/>
      <c r="D19" s="16"/>
      <c r="E19" s="16"/>
      <c r="F19" s="16"/>
      <c r="G19" s="10"/>
      <c r="H19" s="10"/>
      <c r="I19" s="10"/>
    </row>
    <row r="20" spans="1:9" ht="18" hidden="1" customHeight="1">
      <c r="A20" s="47" t="s">
        <v>52</v>
      </c>
      <c r="B20" s="31"/>
      <c r="C20" s="11"/>
      <c r="D20" s="27">
        <v>0</v>
      </c>
      <c r="E20" s="16"/>
      <c r="F20" s="27">
        <v>0</v>
      </c>
      <c r="G20" s="10"/>
      <c r="H20" s="10"/>
      <c r="I20" s="10"/>
    </row>
    <row r="21" spans="1:9" ht="15.75" hidden="1">
      <c r="A21" s="12" t="s">
        <v>53</v>
      </c>
      <c r="B21" s="31"/>
      <c r="C21" s="11"/>
      <c r="D21" s="27">
        <v>0</v>
      </c>
      <c r="E21" s="16"/>
      <c r="F21" s="27">
        <v>0</v>
      </c>
      <c r="G21" s="10"/>
      <c r="H21" s="10"/>
      <c r="I21" s="10"/>
    </row>
    <row r="22" spans="1:9" ht="15.75">
      <c r="A22" s="12" t="s">
        <v>54</v>
      </c>
      <c r="B22" s="37">
        <v>3</v>
      </c>
      <c r="C22" s="11"/>
      <c r="D22" s="45">
        <v>1967657</v>
      </c>
      <c r="E22" s="16"/>
      <c r="F22" s="45">
        <v>2414526</v>
      </c>
      <c r="G22" s="10"/>
      <c r="H22" s="10"/>
      <c r="I22" s="10"/>
    </row>
    <row r="23" spans="1:9" ht="15.75">
      <c r="A23" s="12" t="s">
        <v>55</v>
      </c>
      <c r="B23" s="37">
        <v>3</v>
      </c>
      <c r="C23" s="11"/>
      <c r="D23" s="45">
        <v>-800000</v>
      </c>
      <c r="E23" s="16"/>
      <c r="F23" s="45">
        <v>-700000</v>
      </c>
      <c r="G23" s="10"/>
      <c r="H23" s="10"/>
      <c r="I23" s="10"/>
    </row>
    <row r="24" spans="1:9" ht="15.75" hidden="1">
      <c r="A24" s="12" t="s">
        <v>0</v>
      </c>
      <c r="B24" s="37"/>
      <c r="C24" s="11"/>
      <c r="D24" s="27">
        <v>0</v>
      </c>
      <c r="E24" s="16"/>
      <c r="F24" s="27">
        <v>0</v>
      </c>
      <c r="G24" s="10"/>
      <c r="H24" s="10"/>
      <c r="I24" s="10"/>
    </row>
    <row r="25" spans="1:9" ht="15.75" hidden="1">
      <c r="A25" s="12" t="s">
        <v>56</v>
      </c>
      <c r="B25" s="43"/>
      <c r="C25" s="25"/>
      <c r="D25" s="45">
        <f>SUM(D26:D28)</f>
        <v>0</v>
      </c>
      <c r="E25" s="26"/>
      <c r="F25" s="45">
        <f>SUM(F26:F28)</f>
        <v>0</v>
      </c>
      <c r="G25" s="10"/>
      <c r="H25" s="10"/>
      <c r="I25" s="10"/>
    </row>
    <row r="26" spans="1:9" ht="18" hidden="1" customHeight="1">
      <c r="A26" s="47" t="s">
        <v>57</v>
      </c>
      <c r="B26" s="43"/>
      <c r="C26" s="25"/>
      <c r="D26" s="26"/>
      <c r="E26" s="26"/>
      <c r="F26" s="26"/>
      <c r="G26" s="10"/>
      <c r="H26" s="10"/>
      <c r="I26" s="10"/>
    </row>
    <row r="27" spans="1:9" ht="18" hidden="1" customHeight="1">
      <c r="A27" s="47" t="s">
        <v>208</v>
      </c>
      <c r="B27" s="43"/>
      <c r="C27" s="25"/>
      <c r="D27" s="26"/>
      <c r="E27" s="26"/>
      <c r="F27" s="26"/>
      <c r="G27" s="10"/>
      <c r="H27" s="10"/>
      <c r="I27" s="10"/>
    </row>
    <row r="28" spans="1:9" ht="18" hidden="1" customHeight="1">
      <c r="A28" s="47" t="s">
        <v>209</v>
      </c>
      <c r="B28" s="43"/>
      <c r="C28" s="43"/>
      <c r="D28" s="46"/>
      <c r="E28" s="46"/>
      <c r="F28" s="46"/>
      <c r="G28" s="10"/>
      <c r="H28" s="10"/>
      <c r="I28" s="10"/>
    </row>
    <row r="29" spans="1:9" ht="15.75" hidden="1">
      <c r="A29" s="12" t="s">
        <v>58</v>
      </c>
      <c r="B29" s="37"/>
      <c r="C29" s="11"/>
      <c r="D29" s="27">
        <v>0</v>
      </c>
      <c r="E29" s="16"/>
      <c r="F29" s="27">
        <v>0</v>
      </c>
      <c r="G29" s="10"/>
      <c r="H29" s="10"/>
      <c r="I29" s="10"/>
    </row>
    <row r="30" spans="1:9" ht="18" customHeight="1">
      <c r="A30" s="11"/>
      <c r="B30" s="37"/>
      <c r="C30" s="11"/>
      <c r="D30" s="17"/>
      <c r="E30" s="16"/>
      <c r="F30" s="17"/>
      <c r="G30" s="10"/>
      <c r="H30" s="10"/>
      <c r="I30" s="10"/>
    </row>
    <row r="31" spans="1:9" ht="15.75">
      <c r="A31" s="13" t="s">
        <v>89</v>
      </c>
      <c r="B31" s="37"/>
      <c r="C31" s="11"/>
      <c r="D31" s="15">
        <f>D33+D38+D44+D45+D46</f>
        <v>13431693</v>
      </c>
      <c r="E31" s="16"/>
      <c r="F31" s="15">
        <f>F33+F38+F44+F45+F46</f>
        <v>7314410</v>
      </c>
      <c r="G31" s="10"/>
      <c r="H31" s="10"/>
      <c r="I31" s="10"/>
    </row>
    <row r="32" spans="1:9" ht="18" customHeight="1">
      <c r="A32" s="13"/>
      <c r="B32" s="37"/>
      <c r="C32" s="11"/>
      <c r="D32" s="16"/>
      <c r="E32" s="16"/>
      <c r="F32" s="16"/>
      <c r="G32" s="10"/>
      <c r="H32" s="10"/>
      <c r="I32" s="10"/>
    </row>
    <row r="33" spans="1:11" ht="15.75" hidden="1">
      <c r="A33" s="12" t="s">
        <v>59</v>
      </c>
      <c r="B33" s="37"/>
      <c r="C33" s="11"/>
      <c r="D33" s="45">
        <f>SUM(D34:D37)</f>
        <v>0</v>
      </c>
      <c r="E33" s="16"/>
      <c r="F33" s="45">
        <f>SUM(F34:F37)</f>
        <v>0</v>
      </c>
      <c r="G33" s="10"/>
      <c r="H33" s="10"/>
      <c r="I33" s="10"/>
    </row>
    <row r="34" spans="1:11" ht="18" hidden="1" customHeight="1">
      <c r="A34" s="47" t="s">
        <v>60</v>
      </c>
      <c r="B34" s="37"/>
      <c r="C34" s="11"/>
      <c r="D34" s="16"/>
      <c r="E34" s="16"/>
      <c r="F34" s="16"/>
      <c r="G34" s="10"/>
      <c r="H34" s="10"/>
      <c r="I34" s="10"/>
    </row>
    <row r="35" spans="1:11" ht="18" hidden="1" customHeight="1">
      <c r="A35" s="47" t="s">
        <v>61</v>
      </c>
      <c r="B35" s="37"/>
      <c r="C35" s="11"/>
      <c r="D35" s="16"/>
      <c r="E35" s="16"/>
      <c r="F35" s="16"/>
      <c r="G35" s="10"/>
      <c r="H35" s="10"/>
      <c r="I35" s="10"/>
    </row>
    <row r="36" spans="1:11" ht="18" hidden="1" customHeight="1">
      <c r="A36" s="47" t="s">
        <v>62</v>
      </c>
      <c r="B36" s="37"/>
      <c r="C36" s="11"/>
      <c r="D36" s="16"/>
      <c r="E36" s="16"/>
      <c r="F36" s="16"/>
      <c r="G36" s="10"/>
      <c r="H36" s="10"/>
      <c r="I36" s="10"/>
    </row>
    <row r="37" spans="1:11" ht="18" hidden="1" customHeight="1">
      <c r="A37" s="47" t="s">
        <v>63</v>
      </c>
      <c r="B37" s="37"/>
      <c r="C37" s="11"/>
      <c r="D37" s="16"/>
      <c r="E37" s="16"/>
      <c r="F37" s="16"/>
      <c r="G37" s="10"/>
      <c r="H37" s="10"/>
      <c r="I37" s="10"/>
    </row>
    <row r="38" spans="1:11" ht="15.75">
      <c r="A38" s="12" t="s">
        <v>64</v>
      </c>
      <c r="B38" s="37">
        <v>12</v>
      </c>
      <c r="C38" s="11"/>
      <c r="D38" s="45">
        <f>SUM(D39:D43)</f>
        <v>13273546</v>
      </c>
      <c r="E38" s="16"/>
      <c r="F38" s="45">
        <f>SUM(F39:F43)</f>
        <v>7156263</v>
      </c>
      <c r="G38" s="10"/>
      <c r="H38" s="10"/>
      <c r="I38" s="10"/>
    </row>
    <row r="39" spans="1:11" ht="18" hidden="1" customHeight="1">
      <c r="A39" s="47" t="s">
        <v>65</v>
      </c>
      <c r="B39" s="37"/>
      <c r="C39" s="11"/>
      <c r="D39" s="16"/>
      <c r="E39" s="16"/>
      <c r="F39" s="16"/>
      <c r="G39" s="10"/>
      <c r="H39" s="10"/>
      <c r="I39" s="10"/>
    </row>
    <row r="40" spans="1:11" ht="18" customHeight="1">
      <c r="A40" s="47" t="s">
        <v>66</v>
      </c>
      <c r="B40" s="37" t="s">
        <v>258</v>
      </c>
      <c r="C40" s="11"/>
      <c r="D40" s="27">
        <v>12699302</v>
      </c>
      <c r="E40" s="16"/>
      <c r="F40" s="27">
        <v>6619610</v>
      </c>
      <c r="G40" s="8"/>
      <c r="H40" s="104"/>
      <c r="I40" s="10"/>
    </row>
    <row r="41" spans="1:11" ht="18" hidden="1" customHeight="1">
      <c r="A41" s="47" t="s">
        <v>67</v>
      </c>
      <c r="B41" s="37"/>
      <c r="C41" s="11"/>
      <c r="D41" s="16"/>
      <c r="E41" s="16"/>
      <c r="F41" s="16"/>
      <c r="G41" s="8"/>
      <c r="H41" s="10"/>
      <c r="I41" s="10"/>
    </row>
    <row r="42" spans="1:11" ht="18" hidden="1" customHeight="1">
      <c r="A42" s="47" t="s">
        <v>39</v>
      </c>
      <c r="B42" s="37"/>
      <c r="C42" s="11"/>
      <c r="D42" s="16"/>
      <c r="E42" s="16"/>
      <c r="F42" s="16"/>
      <c r="G42" s="8"/>
      <c r="H42" s="10"/>
      <c r="I42" s="10"/>
    </row>
    <row r="43" spans="1:11" ht="18" customHeight="1">
      <c r="A43" s="47" t="s">
        <v>68</v>
      </c>
      <c r="B43" s="37"/>
      <c r="C43" s="11"/>
      <c r="D43" s="27">
        <v>574244</v>
      </c>
      <c r="E43" s="16"/>
      <c r="F43" s="27">
        <v>536653</v>
      </c>
      <c r="G43" s="8"/>
      <c r="H43" s="10"/>
      <c r="I43" s="10"/>
    </row>
    <row r="44" spans="1:11" ht="15.75" hidden="1">
      <c r="A44" s="12" t="s">
        <v>69</v>
      </c>
      <c r="B44" s="37"/>
      <c r="C44" s="11"/>
      <c r="D44" s="27">
        <v>0</v>
      </c>
      <c r="E44" s="16"/>
      <c r="F44" s="27">
        <v>0</v>
      </c>
      <c r="G44" s="8"/>
      <c r="H44" s="10"/>
      <c r="I44" s="10"/>
    </row>
    <row r="45" spans="1:11" ht="15.75">
      <c r="A45" s="12" t="s">
        <v>70</v>
      </c>
      <c r="B45" s="37">
        <v>15</v>
      </c>
      <c r="C45" s="11"/>
      <c r="D45" s="45">
        <v>158147</v>
      </c>
      <c r="E45" s="16"/>
      <c r="F45" s="45">
        <v>158147</v>
      </c>
      <c r="G45" s="8"/>
      <c r="H45" s="10"/>
      <c r="I45" s="10"/>
    </row>
    <row r="46" spans="1:11" ht="15.75" hidden="1">
      <c r="A46" s="12" t="s">
        <v>71</v>
      </c>
      <c r="B46" s="37"/>
      <c r="C46" s="11"/>
      <c r="D46" s="27">
        <v>0</v>
      </c>
      <c r="E46" s="16"/>
      <c r="F46" s="27">
        <v>0</v>
      </c>
      <c r="G46" s="8"/>
      <c r="H46" s="10"/>
      <c r="I46" s="10"/>
    </row>
    <row r="47" spans="1:11" ht="18" customHeight="1">
      <c r="A47" s="11"/>
      <c r="B47" s="37"/>
      <c r="C47" s="11"/>
      <c r="D47" s="17"/>
      <c r="E47" s="16"/>
      <c r="F47" s="17"/>
      <c r="G47" s="8"/>
      <c r="H47" s="10"/>
      <c r="I47" s="10"/>
    </row>
    <row r="48" spans="1:11" ht="15.75">
      <c r="A48" s="13" t="s">
        <v>88</v>
      </c>
      <c r="B48" s="37"/>
      <c r="C48" s="11"/>
      <c r="D48" s="15">
        <f>D50+D51+D52+D58+D59+D67</f>
        <v>2606997</v>
      </c>
      <c r="E48" s="16"/>
      <c r="F48" s="15">
        <f>F50+F51+F52+F58+F59+F67</f>
        <v>2327384</v>
      </c>
      <c r="G48" s="8"/>
      <c r="H48" s="97"/>
      <c r="I48" s="97"/>
      <c r="J48" s="97"/>
      <c r="K48" s="96"/>
    </row>
    <row r="49" spans="1:9" ht="18" customHeight="1">
      <c r="A49" s="13"/>
      <c r="B49" s="37"/>
      <c r="C49" s="11"/>
      <c r="D49" s="16"/>
      <c r="E49" s="16"/>
      <c r="F49" s="16"/>
      <c r="G49" s="8"/>
      <c r="H49" s="10"/>
      <c r="I49" s="10"/>
    </row>
    <row r="50" spans="1:9" ht="15.75" hidden="1">
      <c r="A50" s="12" t="s">
        <v>72</v>
      </c>
      <c r="B50" s="37"/>
      <c r="C50" s="11"/>
      <c r="D50" s="18">
        <v>0</v>
      </c>
      <c r="E50" s="18"/>
      <c r="F50" s="18">
        <v>0</v>
      </c>
      <c r="G50" s="8"/>
      <c r="H50" s="10"/>
      <c r="I50" s="10"/>
    </row>
    <row r="51" spans="1:9" ht="15.75" hidden="1">
      <c r="A51" s="12" t="s">
        <v>73</v>
      </c>
      <c r="B51" s="37"/>
      <c r="C51" s="11"/>
      <c r="D51" s="18">
        <v>0</v>
      </c>
      <c r="E51" s="18"/>
      <c r="F51" s="18">
        <v>0</v>
      </c>
      <c r="G51" s="8"/>
      <c r="H51" s="10"/>
      <c r="I51" s="10"/>
    </row>
    <row r="52" spans="1:9" ht="15.75">
      <c r="A52" s="12" t="s">
        <v>74</v>
      </c>
      <c r="B52" s="37">
        <v>12</v>
      </c>
      <c r="C52" s="11"/>
      <c r="D52" s="103">
        <f>SUM(D53:D57)</f>
        <v>2158354</v>
      </c>
      <c r="E52" s="18"/>
      <c r="F52" s="103">
        <f>SUM(F53:F57)</f>
        <v>2026291</v>
      </c>
      <c r="G52" s="8"/>
      <c r="H52" s="10"/>
      <c r="I52" s="10"/>
    </row>
    <row r="53" spans="1:9" ht="18" hidden="1" customHeight="1">
      <c r="A53" s="47" t="s">
        <v>65</v>
      </c>
      <c r="B53" s="37"/>
      <c r="C53" s="11"/>
      <c r="D53" s="18"/>
      <c r="E53" s="18"/>
      <c r="F53" s="18"/>
      <c r="G53" s="8"/>
      <c r="H53" s="10"/>
      <c r="I53" s="10"/>
    </row>
    <row r="54" spans="1:9" ht="18" customHeight="1">
      <c r="A54" s="47" t="s">
        <v>66</v>
      </c>
      <c r="B54" s="37" t="s">
        <v>258</v>
      </c>
      <c r="C54" s="11"/>
      <c r="D54" s="18">
        <v>2157365</v>
      </c>
      <c r="E54" s="18"/>
      <c r="F54" s="18">
        <v>2025302</v>
      </c>
      <c r="G54" s="8"/>
      <c r="H54" s="104"/>
      <c r="I54" s="10"/>
    </row>
    <row r="55" spans="1:9" ht="18" hidden="1" customHeight="1">
      <c r="A55" s="47" t="s">
        <v>67</v>
      </c>
      <c r="B55" s="37"/>
      <c r="C55" s="11"/>
      <c r="D55" s="18"/>
      <c r="E55" s="18"/>
      <c r="F55" s="18"/>
      <c r="G55" s="8"/>
      <c r="H55" s="10"/>
      <c r="I55" s="10"/>
    </row>
    <row r="56" spans="1:9" ht="18" hidden="1" customHeight="1">
      <c r="A56" s="47" t="s">
        <v>39</v>
      </c>
      <c r="B56" s="37"/>
      <c r="C56" s="11"/>
      <c r="D56" s="18"/>
      <c r="E56" s="18"/>
      <c r="F56" s="18"/>
      <c r="G56" s="8"/>
      <c r="H56" s="10"/>
      <c r="I56" s="10"/>
    </row>
    <row r="57" spans="1:9" ht="18" customHeight="1">
      <c r="A57" s="47" t="s">
        <v>68</v>
      </c>
      <c r="B57" s="37"/>
      <c r="C57" s="11"/>
      <c r="D57" s="18">
        <v>989</v>
      </c>
      <c r="E57" s="18"/>
      <c r="F57" s="18">
        <v>989</v>
      </c>
      <c r="G57" s="8"/>
      <c r="H57" s="10"/>
      <c r="I57" s="10"/>
    </row>
    <row r="58" spans="1:9" ht="15.75" hidden="1">
      <c r="A58" s="12" t="s">
        <v>75</v>
      </c>
      <c r="B58" s="37"/>
      <c r="C58" s="11"/>
      <c r="D58" s="18">
        <v>0</v>
      </c>
      <c r="E58" s="18"/>
      <c r="F58" s="18">
        <v>0</v>
      </c>
      <c r="G58" s="8"/>
      <c r="H58" s="10"/>
      <c r="I58" s="10"/>
    </row>
    <row r="59" spans="1:9" ht="15.75">
      <c r="A59" s="12" t="s">
        <v>76</v>
      </c>
      <c r="B59" s="37">
        <v>14</v>
      </c>
      <c r="C59" s="11"/>
      <c r="D59" s="103">
        <f>SUM(D60:D66)</f>
        <v>448643</v>
      </c>
      <c r="E59" s="18"/>
      <c r="F59" s="103">
        <f>SUM(F60:F66)</f>
        <v>301093</v>
      </c>
      <c r="G59" s="8"/>
      <c r="H59" s="10"/>
      <c r="I59" s="10"/>
    </row>
    <row r="60" spans="1:9" ht="18" hidden="1" customHeight="1">
      <c r="A60" s="47" t="s">
        <v>77</v>
      </c>
      <c r="B60" s="37"/>
      <c r="C60" s="11"/>
      <c r="D60" s="18">
        <v>0</v>
      </c>
      <c r="E60" s="18"/>
      <c r="F60" s="18">
        <v>0</v>
      </c>
      <c r="G60" s="8"/>
      <c r="H60" s="10"/>
      <c r="I60" s="10"/>
    </row>
    <row r="61" spans="1:9" ht="18" hidden="1" customHeight="1">
      <c r="A61" s="47" t="s">
        <v>78</v>
      </c>
      <c r="B61" s="37"/>
      <c r="C61" s="11"/>
      <c r="D61" s="18">
        <v>0</v>
      </c>
      <c r="E61" s="18"/>
      <c r="F61" s="18">
        <v>0</v>
      </c>
      <c r="G61" s="8"/>
      <c r="H61" s="10"/>
      <c r="I61" s="10"/>
    </row>
    <row r="62" spans="1:9" ht="18" customHeight="1">
      <c r="A62" s="47" t="s">
        <v>79</v>
      </c>
      <c r="B62" s="37">
        <v>12.13</v>
      </c>
      <c r="C62" s="11"/>
      <c r="D62" s="18">
        <v>159320</v>
      </c>
      <c r="E62" s="18"/>
      <c r="F62" s="18">
        <v>39007</v>
      </c>
      <c r="G62" s="8"/>
      <c r="H62" s="10"/>
      <c r="I62" s="10"/>
    </row>
    <row r="63" spans="1:9" ht="18" hidden="1" customHeight="1">
      <c r="A63" s="47" t="s">
        <v>80</v>
      </c>
      <c r="B63" s="37"/>
      <c r="C63" s="11"/>
      <c r="D63" s="18">
        <v>0</v>
      </c>
      <c r="E63" s="18"/>
      <c r="F63" s="18">
        <v>0</v>
      </c>
      <c r="G63" s="8"/>
      <c r="H63" s="10"/>
      <c r="I63" s="10"/>
    </row>
    <row r="64" spans="1:9" ht="18" hidden="1" customHeight="1">
      <c r="A64" s="47" t="s">
        <v>81</v>
      </c>
      <c r="B64" s="37">
        <v>15</v>
      </c>
      <c r="C64" s="11"/>
      <c r="D64" s="18">
        <v>0</v>
      </c>
      <c r="E64" s="18"/>
      <c r="F64" s="18">
        <v>0</v>
      </c>
      <c r="G64" s="8"/>
      <c r="H64" s="10"/>
      <c r="I64" s="10"/>
    </row>
    <row r="65" spans="1:9" ht="18" customHeight="1">
      <c r="A65" s="47" t="s">
        <v>82</v>
      </c>
      <c r="B65" s="37">
        <v>15</v>
      </c>
      <c r="C65" s="11"/>
      <c r="D65" s="18">
        <v>289190</v>
      </c>
      <c r="E65" s="18"/>
      <c r="F65" s="18">
        <v>262086</v>
      </c>
      <c r="G65" s="8"/>
      <c r="H65" s="10"/>
      <c r="I65" s="10"/>
    </row>
    <row r="66" spans="1:9" ht="18" customHeight="1">
      <c r="A66" s="47" t="s">
        <v>83</v>
      </c>
      <c r="B66" s="37">
        <v>12</v>
      </c>
      <c r="C66" s="11"/>
      <c r="D66" s="18">
        <v>133</v>
      </c>
      <c r="E66" s="18"/>
      <c r="F66" s="18">
        <v>0</v>
      </c>
      <c r="G66" s="8"/>
      <c r="H66" s="10"/>
      <c r="I66" s="10"/>
    </row>
    <row r="67" spans="1:9" ht="15.75" hidden="1">
      <c r="A67" s="12" t="s">
        <v>261</v>
      </c>
      <c r="B67" s="31"/>
      <c r="C67" s="11"/>
      <c r="D67" s="18">
        <v>0</v>
      </c>
      <c r="E67" s="18"/>
      <c r="F67" s="18">
        <v>0</v>
      </c>
      <c r="G67" s="8"/>
      <c r="H67" s="10"/>
      <c r="I67" s="10"/>
    </row>
    <row r="68" spans="1:9" ht="18" customHeight="1">
      <c r="A68" s="12"/>
      <c r="B68" s="31"/>
      <c r="C68" s="11"/>
      <c r="D68" s="19"/>
      <c r="E68" s="18"/>
      <c r="F68" s="19"/>
      <c r="G68" s="8"/>
      <c r="H68" s="10"/>
      <c r="I68" s="10"/>
    </row>
    <row r="69" spans="1:9" ht="15.75">
      <c r="A69" s="13" t="s">
        <v>84</v>
      </c>
      <c r="B69" s="31"/>
      <c r="C69" s="11"/>
      <c r="D69" s="15">
        <f>D48+D31+D6</f>
        <v>32288298</v>
      </c>
      <c r="E69" s="16"/>
      <c r="F69" s="15">
        <f>F48+F31+F6</f>
        <v>25939855</v>
      </c>
      <c r="G69" s="8"/>
      <c r="H69" s="10"/>
      <c r="I69" s="10"/>
    </row>
    <row r="70" spans="1:9" ht="18" customHeight="1">
      <c r="A70" s="13"/>
      <c r="B70" s="31"/>
      <c r="C70" s="11"/>
      <c r="D70" s="11"/>
      <c r="E70" s="11"/>
      <c r="F70" s="12"/>
      <c r="G70" s="10"/>
      <c r="H70" s="10"/>
      <c r="I70" s="10"/>
    </row>
    <row r="71" spans="1:9" ht="15.75">
      <c r="A71" s="8"/>
      <c r="B71" s="28"/>
      <c r="C71" s="8"/>
      <c r="D71" s="8"/>
      <c r="E71" s="8"/>
      <c r="F71" s="8"/>
      <c r="G71" s="8"/>
      <c r="H71" s="8"/>
      <c r="I71" s="8"/>
    </row>
    <row r="72" spans="1:9" ht="15.75">
      <c r="A72" s="8"/>
      <c r="B72" s="28"/>
      <c r="C72" s="8"/>
      <c r="D72" s="8"/>
      <c r="E72" s="8"/>
      <c r="F72" s="8"/>
      <c r="G72" s="8"/>
      <c r="H72" s="8"/>
      <c r="I72" s="8"/>
    </row>
    <row r="73" spans="1:9" ht="15.75">
      <c r="A73" s="8"/>
      <c r="B73" s="28"/>
      <c r="C73" s="8"/>
      <c r="D73" s="102"/>
      <c r="E73" s="8"/>
      <c r="F73" s="8"/>
      <c r="G73" s="8"/>
      <c r="H73" s="8"/>
      <c r="I73" s="8"/>
    </row>
    <row r="74" spans="1:9" ht="15.75" customHeight="1">
      <c r="A74" s="8"/>
      <c r="B74" s="28"/>
      <c r="C74" s="8"/>
      <c r="D74" s="8"/>
      <c r="E74" s="8"/>
      <c r="F74" s="8"/>
      <c r="G74" s="8"/>
      <c r="H74" s="8"/>
      <c r="I74" s="8"/>
    </row>
    <row r="75" spans="1:9" ht="15.75" customHeight="1">
      <c r="A75" s="9"/>
      <c r="B75" s="29"/>
      <c r="C75" s="9"/>
      <c r="D75" s="9"/>
      <c r="E75" s="9"/>
      <c r="F75" s="9"/>
      <c r="G75" s="9"/>
      <c r="H75" s="9"/>
      <c r="I75" s="9"/>
    </row>
    <row r="76" spans="1:9" ht="15.75" customHeight="1">
      <c r="A76" s="9"/>
      <c r="B76" s="29"/>
      <c r="C76" s="9"/>
      <c r="D76" s="9"/>
      <c r="E76" s="9"/>
      <c r="F76" s="9"/>
      <c r="G76" s="9"/>
      <c r="H76" s="9"/>
      <c r="I76" s="9"/>
    </row>
    <row r="77" spans="1:9" ht="15.75" customHeight="1">
      <c r="A77" s="9"/>
      <c r="B77" s="29"/>
      <c r="C77" s="9"/>
      <c r="D77" s="9"/>
      <c r="E77" s="9"/>
      <c r="F77" s="9"/>
      <c r="G77" s="9"/>
      <c r="H77" s="9"/>
      <c r="I77" s="9"/>
    </row>
    <row r="78" spans="1:9" ht="15.75" customHeight="1">
      <c r="A78" s="9"/>
      <c r="B78" s="29"/>
      <c r="C78" s="9"/>
      <c r="D78" s="9"/>
      <c r="E78" s="9"/>
      <c r="F78" s="9"/>
      <c r="G78" s="9"/>
      <c r="H78" s="9"/>
      <c r="I78" s="9"/>
    </row>
    <row r="79" spans="1:9" ht="15.75" customHeight="1">
      <c r="A79" s="9"/>
      <c r="B79" s="29"/>
      <c r="C79" s="9"/>
      <c r="D79" s="9"/>
      <c r="E79" s="9"/>
      <c r="F79" s="9"/>
      <c r="G79" s="9"/>
      <c r="H79" s="9"/>
      <c r="I79" s="9"/>
    </row>
    <row r="80" spans="1:9" ht="15.75" customHeight="1">
      <c r="A80" s="9"/>
      <c r="B80" s="29"/>
      <c r="C80" s="9"/>
      <c r="D80" s="9"/>
      <c r="E80" s="9"/>
      <c r="F80" s="9"/>
      <c r="G80" s="9"/>
      <c r="H80" s="9"/>
      <c r="I80" s="9"/>
    </row>
    <row r="81" spans="1:9" ht="15.75" customHeight="1">
      <c r="A81" s="9"/>
      <c r="B81" s="29"/>
      <c r="C81" s="9"/>
      <c r="D81" s="9"/>
      <c r="E81" s="9"/>
      <c r="F81" s="9"/>
      <c r="G81" s="9"/>
      <c r="H81" s="9"/>
      <c r="I81" s="9"/>
    </row>
    <row r="82" spans="1:9" ht="15.75" customHeight="1">
      <c r="A82" s="9"/>
      <c r="B82" s="29"/>
      <c r="C82" s="9"/>
      <c r="D82" s="9"/>
      <c r="E82" s="9"/>
      <c r="F82" s="9"/>
      <c r="G82" s="9"/>
      <c r="H82" s="9"/>
      <c r="I82" s="9"/>
    </row>
    <row r="83" spans="1:9" ht="15.75" customHeight="1">
      <c r="A83" s="9"/>
      <c r="B83" s="29"/>
      <c r="C83" s="9"/>
      <c r="D83" s="9"/>
      <c r="E83" s="9"/>
      <c r="F83" s="9"/>
      <c r="G83" s="9"/>
      <c r="H83" s="9"/>
      <c r="I83" s="9"/>
    </row>
    <row r="84" spans="1:9" ht="15.75" customHeight="1">
      <c r="A84" s="9"/>
      <c r="B84" s="29"/>
      <c r="C84" s="9"/>
      <c r="D84" s="9"/>
      <c r="E84" s="9"/>
      <c r="F84" s="9"/>
      <c r="G84" s="9"/>
      <c r="H84" s="9"/>
      <c r="I84" s="9"/>
    </row>
    <row r="85" spans="1:9" ht="15.75" customHeight="1">
      <c r="A85" s="9"/>
      <c r="B85" s="29"/>
      <c r="C85" s="9"/>
      <c r="D85" s="9"/>
      <c r="E85" s="9"/>
      <c r="F85" s="9"/>
      <c r="G85" s="9"/>
      <c r="H85" s="9"/>
      <c r="I85" s="9"/>
    </row>
    <row r="86" spans="1:9" ht="15.75" customHeight="1">
      <c r="A86" s="9"/>
      <c r="B86" s="29"/>
      <c r="C86" s="9"/>
      <c r="D86" s="9"/>
      <c r="E86" s="9"/>
      <c r="F86" s="9"/>
      <c r="G86" s="9"/>
      <c r="H86" s="9"/>
      <c r="I86" s="9"/>
    </row>
    <row r="87" spans="1:9" ht="15.75" customHeight="1">
      <c r="A87" s="9"/>
      <c r="B87" s="29"/>
      <c r="C87" s="9"/>
      <c r="D87" s="9"/>
      <c r="E87" s="9"/>
      <c r="F87" s="9"/>
      <c r="G87" s="9"/>
      <c r="H87" s="9"/>
      <c r="I87" s="9"/>
    </row>
    <row r="88" spans="1:9" ht="15.75" customHeight="1">
      <c r="A88" s="9"/>
      <c r="B88" s="29"/>
      <c r="C88" s="9"/>
      <c r="D88" s="9"/>
      <c r="E88" s="9"/>
      <c r="F88" s="9"/>
      <c r="G88" s="9"/>
      <c r="H88" s="9"/>
      <c r="I88" s="9"/>
    </row>
    <row r="89" spans="1:9" ht="15.75" customHeight="1">
      <c r="A89" s="9"/>
      <c r="B89" s="29"/>
      <c r="C89" s="9"/>
      <c r="D89" s="9"/>
      <c r="E89" s="9"/>
      <c r="F89" s="9"/>
      <c r="G89" s="9"/>
      <c r="H89" s="9"/>
      <c r="I89" s="9"/>
    </row>
    <row r="90" spans="1:9" ht="15.75" customHeight="1">
      <c r="A90" s="9"/>
      <c r="B90" s="29"/>
      <c r="C90" s="9"/>
      <c r="D90" s="9"/>
      <c r="E90" s="9"/>
      <c r="F90" s="9"/>
      <c r="G90" s="9"/>
      <c r="H90" s="9"/>
      <c r="I90" s="9"/>
    </row>
    <row r="91" spans="1:9" ht="15.75" customHeight="1">
      <c r="A91" s="9"/>
      <c r="B91" s="29"/>
      <c r="C91" s="9"/>
      <c r="D91" s="9"/>
      <c r="E91" s="9"/>
      <c r="F91" s="9"/>
      <c r="G91" s="9"/>
      <c r="H91" s="9"/>
      <c r="I91" s="9"/>
    </row>
    <row r="92" spans="1:9" ht="15.75" customHeight="1">
      <c r="A92" s="9"/>
      <c r="B92" s="29"/>
      <c r="C92" s="9"/>
      <c r="D92" s="9"/>
      <c r="E92" s="9"/>
      <c r="F92" s="9"/>
      <c r="G92" s="9"/>
      <c r="H92" s="9"/>
      <c r="I92" s="9"/>
    </row>
    <row r="93" spans="1:9" ht="15.75" customHeight="1">
      <c r="A93" s="9"/>
      <c r="B93" s="29"/>
      <c r="C93" s="9"/>
      <c r="D93" s="9"/>
      <c r="E93" s="9"/>
      <c r="F93" s="9"/>
      <c r="G93" s="9"/>
      <c r="H93" s="9"/>
      <c r="I93" s="9"/>
    </row>
    <row r="94" spans="1:9" ht="15.75" customHeight="1">
      <c r="A94" s="9"/>
      <c r="B94" s="29"/>
      <c r="C94" s="9"/>
      <c r="D94" s="9"/>
      <c r="E94" s="9"/>
      <c r="F94" s="9"/>
      <c r="G94" s="9"/>
      <c r="H94" s="9"/>
      <c r="I94" s="9"/>
    </row>
    <row r="95" spans="1:9" ht="15.75" customHeight="1">
      <c r="A95" s="9"/>
      <c r="B95" s="29"/>
      <c r="C95" s="9"/>
      <c r="D95" s="9"/>
      <c r="E95" s="9"/>
      <c r="F95" s="9"/>
      <c r="G95" s="9"/>
      <c r="H95" s="9"/>
      <c r="I95" s="9"/>
    </row>
    <row r="96" spans="1:9" ht="15.75" customHeight="1">
      <c r="A96" s="9"/>
      <c r="B96" s="29"/>
      <c r="C96" s="9"/>
      <c r="D96" s="9"/>
      <c r="E96" s="9"/>
      <c r="F96" s="9"/>
      <c r="G96" s="9"/>
      <c r="H96" s="9"/>
      <c r="I96" s="9"/>
    </row>
    <row r="97" spans="1:9" ht="15.75" customHeight="1">
      <c r="A97" s="9"/>
      <c r="B97" s="29"/>
      <c r="C97" s="9"/>
      <c r="D97" s="9"/>
      <c r="E97" s="9"/>
      <c r="F97" s="9"/>
      <c r="G97" s="9"/>
      <c r="H97" s="9"/>
      <c r="I97" s="9"/>
    </row>
    <row r="98" spans="1:9" ht="15.75" customHeight="1">
      <c r="A98" s="9"/>
      <c r="B98" s="29"/>
      <c r="C98" s="9"/>
      <c r="D98" s="9"/>
      <c r="E98" s="9"/>
      <c r="F98" s="9"/>
      <c r="G98" s="9"/>
      <c r="H98" s="9"/>
      <c r="I98" s="9"/>
    </row>
    <row r="99" spans="1:9" ht="15.75" customHeight="1">
      <c r="A99" s="9"/>
      <c r="B99" s="29"/>
      <c r="C99" s="9"/>
      <c r="D99" s="9"/>
      <c r="E99" s="9"/>
      <c r="F99" s="9"/>
      <c r="G99" s="9"/>
      <c r="H99" s="9"/>
      <c r="I99" s="9"/>
    </row>
    <row r="100" spans="1:9" ht="15.75" customHeight="1">
      <c r="A100" s="9"/>
      <c r="B100" s="29"/>
      <c r="C100" s="9"/>
      <c r="D100" s="9"/>
      <c r="E100" s="9"/>
      <c r="F100" s="9"/>
      <c r="G100" s="9"/>
      <c r="H100" s="9"/>
      <c r="I100" s="9"/>
    </row>
    <row r="101" spans="1:9" ht="15.75" customHeight="1">
      <c r="A101" s="9"/>
      <c r="B101" s="29"/>
      <c r="C101" s="9"/>
      <c r="D101" s="9"/>
      <c r="E101" s="9"/>
      <c r="F101" s="9"/>
      <c r="G101" s="9"/>
      <c r="H101" s="9"/>
      <c r="I101" s="9"/>
    </row>
    <row r="102" spans="1:9" ht="15.75" customHeight="1">
      <c r="A102" s="9"/>
      <c r="B102" s="29"/>
      <c r="C102" s="9"/>
      <c r="D102" s="9"/>
      <c r="E102" s="9"/>
      <c r="F102" s="9"/>
      <c r="G102" s="9"/>
      <c r="H102" s="9"/>
      <c r="I102" s="9"/>
    </row>
    <row r="103" spans="1:9" ht="15.75" customHeight="1">
      <c r="A103" s="9"/>
      <c r="B103" s="29"/>
      <c r="C103" s="9"/>
      <c r="D103" s="9"/>
      <c r="E103" s="9"/>
      <c r="F103" s="9"/>
      <c r="G103" s="9"/>
      <c r="H103" s="9"/>
      <c r="I103" s="9"/>
    </row>
    <row r="104" spans="1:9" ht="15.75" customHeight="1">
      <c r="A104" s="9"/>
      <c r="B104" s="29"/>
      <c r="C104" s="9"/>
      <c r="D104" s="9"/>
      <c r="E104" s="9"/>
      <c r="F104" s="9"/>
      <c r="G104" s="9"/>
      <c r="H104" s="9"/>
      <c r="I104" s="9"/>
    </row>
    <row r="105" spans="1:9" ht="15.75" customHeight="1">
      <c r="A105" s="9"/>
      <c r="B105" s="29"/>
      <c r="C105" s="9"/>
      <c r="D105" s="9"/>
      <c r="E105" s="9"/>
      <c r="F105" s="9"/>
      <c r="G105" s="9"/>
      <c r="H105" s="9"/>
      <c r="I105" s="9"/>
    </row>
    <row r="106" spans="1:9" ht="15.75" customHeight="1">
      <c r="A106" s="9"/>
      <c r="B106" s="29"/>
      <c r="C106" s="9"/>
      <c r="D106" s="9"/>
      <c r="E106" s="9"/>
      <c r="F106" s="9"/>
      <c r="G106" s="9"/>
      <c r="H106" s="9"/>
      <c r="I106" s="9"/>
    </row>
    <row r="107" spans="1:9" ht="15.75" customHeight="1">
      <c r="A107" s="9"/>
      <c r="B107" s="29"/>
      <c r="C107" s="9"/>
      <c r="D107" s="9"/>
      <c r="E107" s="9"/>
      <c r="F107" s="9"/>
      <c r="G107" s="9"/>
      <c r="H107" s="9"/>
      <c r="I107" s="9"/>
    </row>
    <row r="108" spans="1:9" ht="15.75" customHeight="1">
      <c r="A108" s="9"/>
      <c r="B108" s="29"/>
      <c r="C108" s="9"/>
      <c r="D108" s="9"/>
      <c r="E108" s="9"/>
      <c r="F108" s="9"/>
      <c r="G108" s="9"/>
      <c r="H108" s="9"/>
      <c r="I108" s="9"/>
    </row>
    <row r="109" spans="1:9" ht="15.75" customHeight="1">
      <c r="A109" s="9"/>
      <c r="B109" s="29"/>
      <c r="C109" s="9"/>
      <c r="D109" s="9"/>
      <c r="E109" s="9"/>
      <c r="F109" s="9"/>
      <c r="G109" s="9"/>
      <c r="H109" s="9"/>
      <c r="I109" s="9"/>
    </row>
    <row r="110" spans="1:9" ht="15.75" customHeight="1">
      <c r="A110" s="9"/>
      <c r="B110" s="29"/>
      <c r="C110" s="9"/>
      <c r="D110" s="9"/>
      <c r="E110" s="9"/>
      <c r="F110" s="9"/>
      <c r="G110" s="9"/>
      <c r="H110" s="9"/>
      <c r="I110" s="9"/>
    </row>
    <row r="111" spans="1:9" ht="15.75" customHeight="1">
      <c r="A111" s="9"/>
      <c r="B111" s="29"/>
      <c r="C111" s="9"/>
      <c r="D111" s="9"/>
      <c r="E111" s="9"/>
      <c r="F111" s="9"/>
      <c r="G111" s="9"/>
      <c r="H111" s="9"/>
      <c r="I111" s="9"/>
    </row>
    <row r="112" spans="1:9" ht="15.75" customHeight="1">
      <c r="A112" s="9"/>
      <c r="B112" s="29"/>
      <c r="C112" s="9"/>
      <c r="D112" s="9"/>
      <c r="E112" s="9"/>
      <c r="F112" s="9"/>
      <c r="G112" s="9"/>
      <c r="H112" s="9"/>
      <c r="I112" s="9"/>
    </row>
    <row r="113" spans="1:9" ht="15.75" customHeight="1">
      <c r="A113" s="9"/>
      <c r="B113" s="29"/>
      <c r="C113" s="9"/>
      <c r="D113" s="9"/>
      <c r="E113" s="9"/>
      <c r="F113" s="9"/>
      <c r="G113" s="9"/>
      <c r="H113" s="9"/>
      <c r="I113" s="9"/>
    </row>
    <row r="114" spans="1:9" ht="15.75" customHeight="1">
      <c r="A114" s="9"/>
      <c r="B114" s="29"/>
      <c r="C114" s="9"/>
      <c r="D114" s="9"/>
      <c r="E114" s="9"/>
      <c r="F114" s="9"/>
      <c r="G114" s="9"/>
      <c r="H114" s="9"/>
      <c r="I114" s="9"/>
    </row>
    <row r="115" spans="1:9" ht="15.75" customHeight="1">
      <c r="A115" s="9"/>
      <c r="B115" s="29"/>
      <c r="C115" s="9"/>
      <c r="D115" s="9"/>
      <c r="E115" s="9"/>
      <c r="F115" s="9"/>
      <c r="G115" s="9"/>
      <c r="H115" s="9"/>
      <c r="I115" s="9"/>
    </row>
    <row r="116" spans="1:9" ht="15.75" customHeight="1">
      <c r="A116" s="9"/>
      <c r="B116" s="29"/>
      <c r="C116" s="9"/>
      <c r="D116" s="9"/>
      <c r="E116" s="9"/>
      <c r="F116" s="9"/>
      <c r="G116" s="9"/>
      <c r="H116" s="9"/>
      <c r="I116" s="9"/>
    </row>
    <row r="117" spans="1:9" ht="15.75" customHeight="1">
      <c r="A117" s="9"/>
      <c r="B117" s="29"/>
      <c r="C117" s="9"/>
      <c r="D117" s="9"/>
      <c r="E117" s="9"/>
      <c r="F117" s="9"/>
      <c r="G117" s="9"/>
      <c r="H117" s="9"/>
      <c r="I117" s="9"/>
    </row>
    <row r="118" spans="1:9" ht="15.75" customHeight="1">
      <c r="A118" s="9"/>
      <c r="B118" s="29"/>
      <c r="C118" s="9"/>
      <c r="D118" s="9"/>
      <c r="E118" s="9"/>
      <c r="F118" s="9"/>
      <c r="G118" s="9"/>
      <c r="H118" s="9"/>
      <c r="I118" s="9"/>
    </row>
    <row r="119" spans="1:9" ht="15.75" customHeight="1">
      <c r="A119" s="9"/>
      <c r="B119" s="29"/>
      <c r="C119" s="9"/>
      <c r="D119" s="9"/>
      <c r="E119" s="9"/>
      <c r="F119" s="9"/>
      <c r="G119" s="9"/>
      <c r="H119" s="9"/>
      <c r="I119" s="9"/>
    </row>
    <row r="120" spans="1:9" ht="15.75" customHeight="1">
      <c r="A120" s="9"/>
      <c r="B120" s="29"/>
      <c r="C120" s="9"/>
      <c r="D120" s="9"/>
      <c r="E120" s="9"/>
      <c r="F120" s="9"/>
      <c r="G120" s="9"/>
      <c r="H120" s="9"/>
      <c r="I120" s="9"/>
    </row>
    <row r="121" spans="1:9" ht="15.75" customHeight="1">
      <c r="A121" s="9"/>
      <c r="B121" s="29"/>
      <c r="C121" s="9"/>
      <c r="D121" s="9"/>
      <c r="E121" s="9"/>
      <c r="F121" s="9"/>
      <c r="G121" s="9"/>
      <c r="H121" s="9"/>
      <c r="I121" s="9"/>
    </row>
    <row r="122" spans="1:9" ht="15.75" customHeight="1">
      <c r="A122" s="9"/>
      <c r="B122" s="29"/>
      <c r="C122" s="9"/>
      <c r="D122" s="9"/>
      <c r="E122" s="9"/>
      <c r="F122" s="9"/>
      <c r="G122" s="9"/>
      <c r="H122" s="9"/>
      <c r="I122" s="9"/>
    </row>
    <row r="123" spans="1:9" ht="15.75" customHeight="1">
      <c r="A123" s="9"/>
      <c r="B123" s="29"/>
      <c r="C123" s="9"/>
      <c r="D123" s="9"/>
      <c r="E123" s="9"/>
      <c r="F123" s="9"/>
      <c r="G123" s="9"/>
      <c r="H123" s="9"/>
      <c r="I123" s="9"/>
    </row>
    <row r="124" spans="1:9" ht="15.75" customHeight="1">
      <c r="A124" s="9"/>
      <c r="B124" s="29"/>
      <c r="C124" s="9"/>
      <c r="D124" s="9"/>
      <c r="E124" s="9"/>
      <c r="F124" s="9"/>
      <c r="G124" s="9"/>
      <c r="H124" s="9"/>
      <c r="I124" s="9"/>
    </row>
    <row r="125" spans="1:9" ht="15.75" customHeight="1">
      <c r="A125" s="9"/>
      <c r="B125" s="29"/>
      <c r="C125" s="9"/>
      <c r="D125" s="9"/>
      <c r="E125" s="9"/>
      <c r="F125" s="9"/>
      <c r="G125" s="9"/>
      <c r="H125" s="9"/>
      <c r="I125" s="9"/>
    </row>
    <row r="126" spans="1:9" ht="15.75" customHeight="1">
      <c r="A126" s="9"/>
      <c r="B126" s="29"/>
      <c r="C126" s="9"/>
      <c r="D126" s="9"/>
      <c r="E126" s="9"/>
      <c r="F126" s="9"/>
      <c r="G126" s="9"/>
      <c r="H126" s="9"/>
      <c r="I126" s="9"/>
    </row>
    <row r="127" spans="1:9" ht="15.75" customHeight="1">
      <c r="A127" s="9"/>
      <c r="B127" s="29"/>
      <c r="C127" s="9"/>
      <c r="D127" s="9"/>
      <c r="E127" s="9"/>
      <c r="F127" s="9"/>
      <c r="G127" s="9"/>
      <c r="H127" s="9"/>
      <c r="I127" s="9"/>
    </row>
    <row r="128" spans="1:9" ht="15.75" customHeight="1">
      <c r="A128" s="9"/>
      <c r="B128" s="29"/>
      <c r="C128" s="9"/>
      <c r="D128" s="9"/>
      <c r="E128" s="9"/>
      <c r="F128" s="9"/>
      <c r="G128" s="9"/>
      <c r="H128" s="9"/>
      <c r="I128" s="9"/>
    </row>
    <row r="129" spans="1:9" ht="15.75" customHeight="1">
      <c r="A129" s="9"/>
      <c r="B129" s="29"/>
      <c r="C129" s="9"/>
      <c r="D129" s="9"/>
      <c r="E129" s="9"/>
      <c r="F129" s="9"/>
      <c r="G129" s="9"/>
      <c r="H129" s="9"/>
      <c r="I129" s="9"/>
    </row>
    <row r="130" spans="1:9" ht="15.75" customHeight="1">
      <c r="A130" s="9"/>
      <c r="B130" s="29"/>
      <c r="C130" s="9"/>
      <c r="D130" s="9"/>
      <c r="E130" s="9"/>
      <c r="F130" s="9"/>
      <c r="G130" s="9"/>
      <c r="H130" s="9"/>
      <c r="I130" s="9"/>
    </row>
    <row r="131" spans="1:9" ht="15.75" customHeight="1">
      <c r="A131" s="9"/>
      <c r="B131" s="29"/>
      <c r="C131" s="9"/>
      <c r="D131" s="9"/>
      <c r="E131" s="9"/>
      <c r="F131" s="9"/>
      <c r="G131" s="9"/>
      <c r="H131" s="9"/>
      <c r="I131" s="9"/>
    </row>
    <row r="132" spans="1:9" ht="15.75" customHeight="1">
      <c r="A132" s="9"/>
      <c r="B132" s="29"/>
      <c r="C132" s="9"/>
      <c r="D132" s="9"/>
      <c r="E132" s="9"/>
      <c r="F132" s="9"/>
      <c r="G132" s="9"/>
      <c r="H132" s="9"/>
      <c r="I132" s="9"/>
    </row>
    <row r="133" spans="1:9" ht="15.75" customHeight="1">
      <c r="A133" s="9"/>
      <c r="B133" s="29"/>
      <c r="C133" s="9"/>
      <c r="D133" s="9"/>
      <c r="E133" s="9"/>
      <c r="F133" s="9"/>
      <c r="G133" s="9"/>
      <c r="H133" s="9"/>
      <c r="I133" s="9"/>
    </row>
    <row r="134" spans="1:9" ht="15.75" customHeight="1">
      <c r="A134" s="9"/>
      <c r="B134" s="29"/>
      <c r="C134" s="9"/>
      <c r="D134" s="9"/>
      <c r="E134" s="9"/>
      <c r="F134" s="9"/>
      <c r="G134" s="9"/>
      <c r="H134" s="9"/>
      <c r="I134" s="9"/>
    </row>
    <row r="135" spans="1:9" ht="15.75" customHeight="1">
      <c r="A135" s="9"/>
      <c r="B135" s="29"/>
      <c r="C135" s="9"/>
      <c r="D135" s="9"/>
      <c r="E135" s="9"/>
      <c r="F135" s="9"/>
      <c r="G135" s="9"/>
      <c r="H135" s="9"/>
      <c r="I135" s="9"/>
    </row>
    <row r="136" spans="1:9" ht="15.75" customHeight="1">
      <c r="A136" s="9"/>
      <c r="B136" s="29"/>
      <c r="C136" s="9"/>
      <c r="D136" s="9"/>
      <c r="E136" s="9"/>
      <c r="F136" s="9"/>
      <c r="G136" s="9"/>
      <c r="H136" s="9"/>
      <c r="I136" s="9"/>
    </row>
    <row r="137" spans="1:9" ht="15.75" customHeight="1">
      <c r="A137" s="9"/>
      <c r="B137" s="29"/>
      <c r="C137" s="9"/>
      <c r="D137" s="9"/>
      <c r="E137" s="9"/>
      <c r="F137" s="9"/>
      <c r="G137" s="9"/>
      <c r="H137" s="9"/>
      <c r="I137" s="9"/>
    </row>
    <row r="138" spans="1:9">
      <c r="A138" s="9"/>
      <c r="B138" s="29"/>
      <c r="C138" s="9"/>
      <c r="D138" s="9"/>
      <c r="E138" s="9"/>
      <c r="F138" s="9"/>
      <c r="G138" s="9"/>
      <c r="H138" s="9"/>
      <c r="I138" s="9"/>
    </row>
    <row r="139" spans="1:9">
      <c r="A139" s="9"/>
      <c r="B139" s="29"/>
      <c r="C139" s="9"/>
      <c r="D139" s="9"/>
      <c r="E139" s="9"/>
      <c r="F139" s="9"/>
      <c r="G139" s="9"/>
      <c r="H139" s="9"/>
      <c r="I139" s="9"/>
    </row>
    <row r="140" spans="1:9">
      <c r="A140" s="9"/>
      <c r="B140" s="29"/>
      <c r="C140" s="9"/>
      <c r="D140" s="9"/>
      <c r="E140" s="9"/>
      <c r="F140" s="9"/>
      <c r="G140" s="9"/>
      <c r="H140" s="9"/>
      <c r="I140" s="9"/>
    </row>
    <row r="141" spans="1:9">
      <c r="A141" s="9"/>
      <c r="B141" s="29"/>
      <c r="C141" s="9"/>
      <c r="D141" s="9"/>
      <c r="E141" s="9"/>
      <c r="F141" s="9"/>
      <c r="G141" s="9"/>
      <c r="H141" s="9"/>
      <c r="I141" s="9"/>
    </row>
    <row r="142" spans="1:9">
      <c r="A142" s="9"/>
      <c r="B142" s="29"/>
      <c r="C142" s="9"/>
      <c r="D142" s="9"/>
      <c r="E142" s="9"/>
      <c r="F142" s="9"/>
      <c r="G142" s="9"/>
      <c r="H142" s="9"/>
      <c r="I142" s="9"/>
    </row>
    <row r="143" spans="1:9">
      <c r="A143" s="9"/>
      <c r="B143" s="29"/>
      <c r="C143" s="9"/>
      <c r="D143" s="9"/>
      <c r="E143" s="9"/>
      <c r="F143" s="9"/>
      <c r="G143" s="9"/>
      <c r="H143" s="9"/>
      <c r="I143" s="9"/>
    </row>
    <row r="144" spans="1:9">
      <c r="A144" s="9"/>
      <c r="B144" s="29"/>
      <c r="C144" s="9"/>
      <c r="D144" s="9"/>
      <c r="E144" s="9"/>
      <c r="F144" s="9"/>
      <c r="G144" s="9"/>
      <c r="H144" s="9"/>
      <c r="I144" s="9"/>
    </row>
    <row r="145" spans="1:9">
      <c r="A145" s="9"/>
      <c r="B145" s="29"/>
      <c r="C145" s="9"/>
      <c r="D145" s="9"/>
      <c r="E145" s="9"/>
      <c r="F145" s="9"/>
      <c r="G145" s="9"/>
      <c r="H145" s="9"/>
      <c r="I145" s="9"/>
    </row>
    <row r="146" spans="1:9">
      <c r="A146" s="9"/>
      <c r="B146" s="29"/>
      <c r="C146" s="9"/>
      <c r="D146" s="9"/>
      <c r="E146" s="9"/>
      <c r="F146" s="9"/>
      <c r="G146" s="9"/>
      <c r="H146" s="9"/>
      <c r="I146" s="9"/>
    </row>
    <row r="147" spans="1:9">
      <c r="A147" s="9"/>
      <c r="B147" s="29"/>
      <c r="C147" s="9"/>
      <c r="D147" s="9"/>
      <c r="E147" s="9"/>
      <c r="F147" s="9"/>
      <c r="G147" s="9"/>
      <c r="H147" s="9"/>
      <c r="I147" s="9"/>
    </row>
    <row r="148" spans="1:9">
      <c r="A148" s="9"/>
      <c r="B148" s="29"/>
      <c r="C148" s="9"/>
      <c r="D148" s="9"/>
      <c r="E148" s="9"/>
      <c r="F148" s="9"/>
      <c r="G148" s="9"/>
      <c r="H148" s="9"/>
      <c r="I148" s="9"/>
    </row>
    <row r="149" spans="1:9">
      <c r="A149" s="9"/>
      <c r="B149" s="29"/>
      <c r="C149" s="9"/>
      <c r="D149" s="9"/>
      <c r="E149" s="9"/>
      <c r="F149" s="9"/>
      <c r="G149" s="9"/>
      <c r="H149" s="9"/>
      <c r="I149" s="9"/>
    </row>
    <row r="150" spans="1:9">
      <c r="A150" s="9"/>
      <c r="B150" s="29"/>
      <c r="C150" s="9"/>
      <c r="D150" s="9"/>
      <c r="E150" s="9"/>
      <c r="F150" s="9"/>
      <c r="G150" s="9"/>
      <c r="H150" s="9"/>
      <c r="I150" s="9"/>
    </row>
    <row r="151" spans="1:9">
      <c r="A151" s="9"/>
      <c r="B151" s="29"/>
      <c r="C151" s="9"/>
      <c r="D151" s="9"/>
      <c r="E151" s="9"/>
      <c r="F151" s="9"/>
      <c r="G151" s="9"/>
      <c r="H151" s="9"/>
      <c r="I151" s="9"/>
    </row>
    <row r="152" spans="1:9">
      <c r="A152" s="9"/>
      <c r="B152" s="29"/>
      <c r="C152" s="9"/>
      <c r="D152" s="9"/>
      <c r="E152" s="9"/>
      <c r="F152" s="9"/>
      <c r="G152" s="9"/>
      <c r="H152" s="9"/>
      <c r="I152" s="9"/>
    </row>
    <row r="153" spans="1:9">
      <c r="A153" s="9"/>
      <c r="B153" s="29"/>
      <c r="C153" s="9"/>
      <c r="D153" s="9"/>
      <c r="E153" s="9"/>
      <c r="F153" s="9"/>
      <c r="G153" s="9"/>
      <c r="H153" s="9"/>
      <c r="I153" s="9"/>
    </row>
    <row r="154" spans="1:9">
      <c r="A154" s="9"/>
      <c r="B154" s="29"/>
      <c r="C154" s="9"/>
      <c r="D154" s="9"/>
      <c r="E154" s="9"/>
      <c r="F154" s="9"/>
      <c r="G154" s="9"/>
      <c r="H154" s="9"/>
      <c r="I154" s="9"/>
    </row>
    <row r="155" spans="1:9">
      <c r="A155" s="9"/>
      <c r="B155" s="29"/>
      <c r="C155" s="9"/>
      <c r="D155" s="9"/>
      <c r="E155" s="9"/>
      <c r="F155" s="9"/>
      <c r="G155" s="9"/>
      <c r="H155" s="9"/>
      <c r="I155" s="9"/>
    </row>
    <row r="156" spans="1:9">
      <c r="A156" s="9"/>
      <c r="B156" s="29"/>
      <c r="C156" s="9"/>
      <c r="D156" s="9"/>
      <c r="E156" s="9"/>
      <c r="F156" s="9"/>
      <c r="G156" s="9"/>
      <c r="H156" s="9"/>
      <c r="I156" s="9"/>
    </row>
    <row r="157" spans="1:9">
      <c r="A157" s="9"/>
      <c r="B157" s="29"/>
      <c r="C157" s="9"/>
      <c r="D157" s="9"/>
      <c r="E157" s="9"/>
      <c r="F157" s="9"/>
      <c r="G157" s="9"/>
      <c r="H157" s="9"/>
      <c r="I157" s="9"/>
    </row>
    <row r="158" spans="1:9">
      <c r="A158" s="9"/>
      <c r="B158" s="29"/>
      <c r="C158" s="9"/>
      <c r="D158" s="9"/>
      <c r="E158" s="9"/>
      <c r="F158" s="9"/>
      <c r="G158" s="9"/>
      <c r="H158" s="9"/>
      <c r="I158" s="9"/>
    </row>
  </sheetData>
  <mergeCells count="2">
    <mergeCell ref="A1:F1"/>
    <mergeCell ref="A2:F2"/>
  </mergeCells>
  <phoneticPr fontId="4" type="noConversion"/>
  <pageMargins left="0.78740157480314965" right="0.98425196850393704" top="0.39370078740157483" bottom="0.39370078740157483" header="0" footer="0"/>
  <pageSetup paperSize="9" scale="74" orientation="portrait" r:id="rId1"/>
  <headerFooter alignWithMargins="0">
    <oddFooter>&amp;C2</oddFooter>
  </headerFooter>
  <ignoredErrors>
    <ignoredError sqref="D25:E25 D38:E38 D52:E52 D59:E59 D9 D13:E13 F9:F6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9"/>
  <sheetViews>
    <sheetView showGridLines="0" zoomScale="70" zoomScaleNormal="70" workbookViewId="0">
      <selection activeCell="A69" sqref="A69"/>
    </sheetView>
  </sheetViews>
  <sheetFormatPr baseColWidth="10" defaultColWidth="11.42578125" defaultRowHeight="15"/>
  <cols>
    <col min="1" max="1" width="88.140625" style="1" customWidth="1"/>
    <col min="2" max="2" width="12.5703125" style="30" customWidth="1"/>
    <col min="3" max="3" width="3.7109375" style="1" customWidth="1"/>
    <col min="4" max="4" width="12" style="2" bestFit="1" customWidth="1"/>
    <col min="5" max="5" width="6.5703125" style="2" customWidth="1"/>
    <col min="6" max="6" width="11.7109375" style="2" bestFit="1" customWidth="1"/>
    <col min="7" max="7" width="7.85546875" style="1" customWidth="1"/>
    <col min="8" max="16384" width="11.42578125" style="1"/>
  </cols>
  <sheetData>
    <row r="1" spans="1:9" ht="15.75">
      <c r="A1" s="105" t="s">
        <v>251</v>
      </c>
      <c r="B1" s="105"/>
      <c r="C1" s="105"/>
      <c r="D1" s="105"/>
      <c r="E1" s="105"/>
      <c r="F1" s="105"/>
      <c r="G1" s="39"/>
      <c r="H1" s="39"/>
      <c r="I1" s="23"/>
    </row>
    <row r="2" spans="1:9" ht="15.75">
      <c r="A2" s="106" t="s">
        <v>277</v>
      </c>
      <c r="B2" s="106"/>
      <c r="C2" s="106"/>
      <c r="D2" s="73"/>
      <c r="E2" s="73"/>
      <c r="F2" s="73"/>
      <c r="G2" s="24"/>
      <c r="H2" s="24"/>
      <c r="I2" s="23"/>
    </row>
    <row r="3" spans="1:9" ht="18" customHeight="1">
      <c r="A3" s="106"/>
      <c r="B3" s="106"/>
      <c r="C3" s="106"/>
      <c r="D3" s="74"/>
      <c r="E3" s="74"/>
      <c r="F3" s="74"/>
    </row>
    <row r="4" spans="1:9" ht="18" customHeight="1">
      <c r="A4" s="63"/>
      <c r="B4" s="35"/>
      <c r="C4" s="7"/>
      <c r="D4" s="64"/>
      <c r="E4" s="64"/>
      <c r="F4" s="64"/>
      <c r="G4" s="65"/>
    </row>
    <row r="5" spans="1:9" ht="18" customHeight="1">
      <c r="A5" s="66"/>
      <c r="B5" s="98" t="s">
        <v>3</v>
      </c>
      <c r="C5" s="67"/>
      <c r="D5" s="42">
        <v>2018</v>
      </c>
      <c r="E5" s="43"/>
      <c r="F5" s="42">
        <v>2017</v>
      </c>
    </row>
    <row r="6" spans="1:9" ht="18" customHeight="1">
      <c r="A6" s="68" t="s">
        <v>118</v>
      </c>
      <c r="B6" s="69"/>
      <c r="C6" s="68"/>
      <c r="D6" s="68"/>
      <c r="E6" s="68"/>
      <c r="F6" s="68"/>
    </row>
    <row r="7" spans="1:9" ht="18" customHeight="1">
      <c r="A7" s="12" t="s">
        <v>90</v>
      </c>
      <c r="B7" s="38" t="s">
        <v>267</v>
      </c>
      <c r="C7" s="49"/>
      <c r="D7" s="54">
        <f>SUM(D8:D9)</f>
        <v>2572768</v>
      </c>
      <c r="E7" s="51"/>
      <c r="F7" s="54">
        <f>SUM(F8:F9)</f>
        <v>2527844</v>
      </c>
    </row>
    <row r="8" spans="1:9" ht="18" hidden="1" customHeight="1">
      <c r="A8" s="47" t="s">
        <v>224</v>
      </c>
      <c r="B8" s="31"/>
      <c r="C8" s="49"/>
      <c r="D8" s="51"/>
      <c r="E8" s="51"/>
      <c r="F8" s="51"/>
    </row>
    <row r="9" spans="1:9" ht="18" customHeight="1">
      <c r="A9" s="47" t="s">
        <v>225</v>
      </c>
      <c r="B9" s="31"/>
      <c r="C9" s="49"/>
      <c r="D9" s="51">
        <v>2572768</v>
      </c>
      <c r="E9" s="51"/>
      <c r="F9" s="51">
        <v>2527844</v>
      </c>
    </row>
    <row r="10" spans="1:9" ht="15.75" hidden="1">
      <c r="A10" s="12" t="s">
        <v>91</v>
      </c>
      <c r="B10" s="31"/>
      <c r="C10" s="49"/>
      <c r="D10" s="51">
        <v>0</v>
      </c>
      <c r="E10" s="51"/>
      <c r="F10" s="51">
        <v>0</v>
      </c>
    </row>
    <row r="11" spans="1:9" ht="18" hidden="1" customHeight="1">
      <c r="A11" s="12" t="s">
        <v>92</v>
      </c>
      <c r="B11" s="31"/>
      <c r="C11" s="49"/>
      <c r="D11" s="51">
        <v>0</v>
      </c>
      <c r="E11" s="51"/>
      <c r="F11" s="51">
        <v>0</v>
      </c>
    </row>
    <row r="12" spans="1:9" ht="18" hidden="1" customHeight="1">
      <c r="A12" s="12" t="s">
        <v>93</v>
      </c>
      <c r="B12" s="31"/>
      <c r="C12" s="49"/>
      <c r="D12" s="54">
        <f>SUM(D13:D16)</f>
        <v>0</v>
      </c>
      <c r="E12" s="51"/>
      <c r="F12" s="54">
        <f>SUM(F13:F16)</f>
        <v>0</v>
      </c>
    </row>
    <row r="13" spans="1:9" ht="18" hidden="1" customHeight="1">
      <c r="A13" s="47" t="s">
        <v>229</v>
      </c>
      <c r="B13" s="31"/>
      <c r="C13" s="49"/>
      <c r="D13" s="51"/>
      <c r="E13" s="51"/>
      <c r="F13" s="51"/>
    </row>
    <row r="14" spans="1:9" ht="18" hidden="1" customHeight="1">
      <c r="A14" s="47" t="s">
        <v>230</v>
      </c>
      <c r="B14" s="31"/>
      <c r="C14" s="49"/>
      <c r="D14" s="51"/>
      <c r="E14" s="51"/>
      <c r="F14" s="51"/>
    </row>
    <row r="15" spans="1:9" ht="18" hidden="1" customHeight="1">
      <c r="A15" s="47" t="s">
        <v>94</v>
      </c>
      <c r="B15" s="31"/>
      <c r="C15" s="49"/>
      <c r="D15" s="51"/>
      <c r="E15" s="51"/>
      <c r="F15" s="51"/>
    </row>
    <row r="16" spans="1:9" ht="18" hidden="1" customHeight="1">
      <c r="A16" s="47" t="s">
        <v>95</v>
      </c>
      <c r="B16" s="31"/>
      <c r="C16" s="49"/>
      <c r="D16" s="51"/>
      <c r="E16" s="51"/>
      <c r="F16" s="51"/>
    </row>
    <row r="17" spans="1:7" ht="18" customHeight="1">
      <c r="A17" s="12" t="s">
        <v>96</v>
      </c>
      <c r="B17" s="31"/>
      <c r="C17" s="49"/>
      <c r="D17" s="54">
        <f>SUM(D18:D19)</f>
        <v>102795</v>
      </c>
      <c r="E17" s="51"/>
      <c r="F17" s="54">
        <f>SUM(F18:F19)</f>
        <v>99726</v>
      </c>
    </row>
    <row r="18" spans="1:7" ht="18" customHeight="1">
      <c r="A18" s="47" t="s">
        <v>233</v>
      </c>
      <c r="B18" s="31"/>
      <c r="C18" s="49"/>
      <c r="D18" s="51">
        <v>102795</v>
      </c>
      <c r="E18" s="51"/>
      <c r="F18" s="51">
        <v>99726</v>
      </c>
    </row>
    <row r="19" spans="1:7" ht="18" hidden="1" customHeight="1">
      <c r="A19" s="47" t="s">
        <v>234</v>
      </c>
      <c r="B19" s="31"/>
      <c r="C19" s="49"/>
      <c r="D19" s="51"/>
      <c r="E19" s="51"/>
      <c r="F19" s="51"/>
    </row>
    <row r="20" spans="1:7" ht="18" customHeight="1">
      <c r="A20" s="12" t="s">
        <v>97</v>
      </c>
      <c r="B20" s="37" t="s">
        <v>268</v>
      </c>
      <c r="C20" s="49"/>
      <c r="D20" s="54">
        <f>SUM(D21:D23)</f>
        <v>-38150</v>
      </c>
      <c r="E20" s="51"/>
      <c r="F20" s="54">
        <f>SUM(F21:F23)</f>
        <v>-30942</v>
      </c>
    </row>
    <row r="21" spans="1:7" ht="18" customHeight="1">
      <c r="A21" s="47" t="s">
        <v>232</v>
      </c>
      <c r="B21" s="31"/>
      <c r="C21" s="49"/>
      <c r="D21" s="51">
        <v>-29000</v>
      </c>
      <c r="E21" s="51"/>
      <c r="F21" s="51">
        <v>-23518</v>
      </c>
    </row>
    <row r="22" spans="1:7" ht="18" customHeight="1">
      <c r="A22" s="47" t="s">
        <v>231</v>
      </c>
      <c r="B22" s="31"/>
      <c r="C22" s="49"/>
      <c r="D22" s="51">
        <v>-9150</v>
      </c>
      <c r="E22" s="51"/>
      <c r="F22" s="51">
        <v>-7424</v>
      </c>
    </row>
    <row r="23" spans="1:7" ht="18" hidden="1" customHeight="1">
      <c r="A23" s="47" t="s">
        <v>263</v>
      </c>
      <c r="B23" s="31"/>
      <c r="C23" s="49"/>
      <c r="D23" s="51"/>
      <c r="E23" s="51"/>
      <c r="F23" s="51"/>
    </row>
    <row r="24" spans="1:7" ht="18" customHeight="1">
      <c r="A24" s="12" t="s">
        <v>98</v>
      </c>
      <c r="B24" s="37" t="s">
        <v>269</v>
      </c>
      <c r="C24" s="49"/>
      <c r="D24" s="54">
        <f>SUM(D25:D28)</f>
        <v>-314408</v>
      </c>
      <c r="E24" s="51"/>
      <c r="F24" s="54">
        <f>SUM(F25:F28)</f>
        <v>-302883</v>
      </c>
    </row>
    <row r="25" spans="1:7" ht="18" customHeight="1">
      <c r="A25" s="47" t="s">
        <v>235</v>
      </c>
      <c r="B25" s="31"/>
      <c r="C25" s="49"/>
      <c r="D25" s="51">
        <v>-207613</v>
      </c>
      <c r="E25" s="51"/>
      <c r="F25" s="51">
        <v>-180236</v>
      </c>
    </row>
    <row r="26" spans="1:7" ht="18" customHeight="1">
      <c r="A26" s="47" t="s">
        <v>236</v>
      </c>
      <c r="B26" s="31"/>
      <c r="C26" s="49"/>
      <c r="D26" s="51">
        <f>-106795</f>
        <v>-106795</v>
      </c>
      <c r="E26" s="51"/>
      <c r="F26" s="51">
        <v>-122646</v>
      </c>
    </row>
    <row r="27" spans="1:7" ht="15.75" hidden="1">
      <c r="A27" s="47" t="s">
        <v>237</v>
      </c>
      <c r="B27" s="31"/>
      <c r="C27" s="49"/>
      <c r="D27" s="54"/>
      <c r="E27" s="51"/>
      <c r="F27" s="54"/>
    </row>
    <row r="28" spans="1:7" ht="18" customHeight="1">
      <c r="A28" s="47" t="s">
        <v>238</v>
      </c>
      <c r="B28" s="31"/>
      <c r="C28" s="49"/>
      <c r="D28" s="51">
        <v>0</v>
      </c>
      <c r="E28" s="51"/>
      <c r="F28" s="51">
        <v>-1</v>
      </c>
    </row>
    <row r="29" spans="1:7" ht="18" customHeight="1">
      <c r="A29" s="12" t="s">
        <v>99</v>
      </c>
      <c r="B29" s="99" t="s">
        <v>284</v>
      </c>
      <c r="C29" s="49"/>
      <c r="D29" s="54">
        <f>-419860+1</f>
        <v>-419859</v>
      </c>
      <c r="E29" s="51"/>
      <c r="F29" s="54">
        <v>-418120</v>
      </c>
      <c r="G29" s="49"/>
    </row>
    <row r="30" spans="1:7" ht="18" hidden="1" customHeight="1">
      <c r="A30" s="12" t="s">
        <v>100</v>
      </c>
      <c r="B30" s="70"/>
      <c r="C30" s="49"/>
      <c r="D30" s="51">
        <v>0</v>
      </c>
      <c r="E30" s="51"/>
      <c r="F30" s="51">
        <v>0</v>
      </c>
      <c r="G30" s="49"/>
    </row>
    <row r="31" spans="1:7" ht="18" hidden="1" customHeight="1">
      <c r="A31" s="12" t="s">
        <v>101</v>
      </c>
      <c r="B31" s="70"/>
      <c r="C31" s="49"/>
      <c r="D31" s="51">
        <v>0</v>
      </c>
      <c r="E31" s="51"/>
      <c r="F31" s="51">
        <v>0</v>
      </c>
      <c r="G31" s="49"/>
    </row>
    <row r="32" spans="1:7" ht="18" customHeight="1">
      <c r="A32" s="12" t="s">
        <v>102</v>
      </c>
      <c r="B32" s="37">
        <v>7</v>
      </c>
      <c r="C32" s="49"/>
      <c r="D32" s="54">
        <f>SUM(D33:D34)</f>
        <v>118563</v>
      </c>
      <c r="E32" s="51"/>
      <c r="F32" s="54">
        <f>SUM(F33:F34)</f>
        <v>432234</v>
      </c>
      <c r="G32" s="49"/>
    </row>
    <row r="33" spans="1:7" ht="18" customHeight="1">
      <c r="A33" s="47" t="s">
        <v>114</v>
      </c>
      <c r="B33" s="31"/>
      <c r="C33" s="49"/>
      <c r="D33" s="51">
        <f>118564-1</f>
        <v>118563</v>
      </c>
      <c r="E33" s="51"/>
      <c r="F33" s="51">
        <v>432234</v>
      </c>
      <c r="G33" s="49"/>
    </row>
    <row r="34" spans="1:7" ht="18" hidden="1" customHeight="1">
      <c r="A34" s="47" t="s">
        <v>117</v>
      </c>
      <c r="B34" s="31"/>
      <c r="C34" s="49"/>
      <c r="D34" s="51">
        <v>0</v>
      </c>
      <c r="E34" s="51"/>
      <c r="F34" s="51">
        <v>0</v>
      </c>
      <c r="G34" s="49"/>
    </row>
    <row r="35" spans="1:7" ht="18" customHeight="1">
      <c r="A35" s="12" t="s">
        <v>252</v>
      </c>
      <c r="B35" s="37" t="s">
        <v>270</v>
      </c>
      <c r="C35" s="49"/>
      <c r="D35" s="54">
        <v>20158</v>
      </c>
      <c r="E35" s="51"/>
      <c r="F35" s="54">
        <v>173622</v>
      </c>
      <c r="G35" s="49"/>
    </row>
    <row r="36" spans="1:7" ht="18" customHeight="1">
      <c r="A36" s="56"/>
      <c r="B36" s="31"/>
      <c r="C36" s="49"/>
      <c r="D36" s="60"/>
      <c r="E36" s="51"/>
      <c r="F36" s="60"/>
      <c r="G36" s="49"/>
    </row>
    <row r="37" spans="1:7" ht="18" customHeight="1">
      <c r="A37" s="68" t="s">
        <v>226</v>
      </c>
      <c r="B37" s="31"/>
      <c r="C37" s="49"/>
      <c r="D37" s="50">
        <f>D7+D10+D11+D12+D17+D20+D24+D29+D30+D31+D32+D35</f>
        <v>2041867</v>
      </c>
      <c r="E37" s="51"/>
      <c r="F37" s="50">
        <f>F7+F10+F11+F12+F17+F20+F24+F29+F30+F31+F32+F35</f>
        <v>2481481</v>
      </c>
      <c r="G37" s="49"/>
    </row>
    <row r="38" spans="1:7" ht="18" customHeight="1">
      <c r="A38" s="12" t="s">
        <v>103</v>
      </c>
      <c r="B38" s="31"/>
      <c r="C38" s="49"/>
      <c r="D38" s="54">
        <f>+D39+D42</f>
        <v>0</v>
      </c>
      <c r="E38" s="51"/>
      <c r="F38" s="54">
        <f>+F39+F42</f>
        <v>1867</v>
      </c>
      <c r="G38" s="49"/>
    </row>
    <row r="39" spans="1:7" ht="18" hidden="1" customHeight="1">
      <c r="A39" s="47" t="s">
        <v>239</v>
      </c>
      <c r="B39" s="31"/>
      <c r="C39" s="49"/>
      <c r="D39" s="51">
        <f>+SUM(D40:D41)</f>
        <v>0</v>
      </c>
      <c r="E39" s="51"/>
      <c r="F39" s="51">
        <f>+SUM(F40:F41)</f>
        <v>0</v>
      </c>
      <c r="G39" s="49"/>
    </row>
    <row r="40" spans="1:7" ht="18" hidden="1" customHeight="1">
      <c r="A40" s="71" t="s">
        <v>104</v>
      </c>
      <c r="B40" s="31"/>
      <c r="C40" s="49"/>
      <c r="D40" s="51"/>
      <c r="E40" s="51"/>
      <c r="F40" s="51"/>
      <c r="G40" s="49"/>
    </row>
    <row r="41" spans="1:7" ht="18" hidden="1" customHeight="1">
      <c r="A41" s="71" t="s">
        <v>105</v>
      </c>
      <c r="B41" s="31"/>
      <c r="C41" s="49"/>
      <c r="D41" s="51"/>
      <c r="E41" s="51"/>
      <c r="F41" s="51"/>
      <c r="G41" s="49"/>
    </row>
    <row r="42" spans="1:7" ht="18" customHeight="1">
      <c r="A42" s="47" t="s">
        <v>106</v>
      </c>
      <c r="B42" s="31"/>
      <c r="C42" s="49"/>
      <c r="D42" s="51">
        <f>+SUM(D43:D44)</f>
        <v>0</v>
      </c>
      <c r="E42" s="51"/>
      <c r="F42" s="51">
        <f>+SUM(F43:F44)</f>
        <v>1867</v>
      </c>
      <c r="G42" s="49"/>
    </row>
    <row r="43" spans="1:7" ht="18" hidden="1" customHeight="1">
      <c r="A43" s="71" t="s">
        <v>107</v>
      </c>
      <c r="B43" s="31"/>
      <c r="C43" s="49"/>
      <c r="D43" s="51"/>
      <c r="E43" s="51"/>
      <c r="F43" s="51"/>
      <c r="G43" s="49"/>
    </row>
    <row r="44" spans="1:7" ht="18" customHeight="1">
      <c r="A44" s="71" t="s">
        <v>108</v>
      </c>
      <c r="B44" s="31"/>
      <c r="C44" s="49"/>
      <c r="D44" s="51">
        <v>0</v>
      </c>
      <c r="E44" s="51"/>
      <c r="F44" s="51">
        <v>1867</v>
      </c>
      <c r="G44" s="49"/>
    </row>
    <row r="45" spans="1:7" ht="18" customHeight="1">
      <c r="A45" s="12" t="s">
        <v>109</v>
      </c>
      <c r="B45" s="37" t="s">
        <v>274</v>
      </c>
      <c r="C45" s="49"/>
      <c r="D45" s="54">
        <f>SUM(D46:D48)</f>
        <v>-74210</v>
      </c>
      <c r="E45" s="51"/>
      <c r="F45" s="54">
        <f>SUM(F46:F48)</f>
        <v>-68822</v>
      </c>
      <c r="G45" s="49"/>
    </row>
    <row r="46" spans="1:7" ht="18" hidden="1" customHeight="1">
      <c r="A46" s="47" t="s">
        <v>115</v>
      </c>
      <c r="B46" s="31"/>
      <c r="C46" s="49"/>
      <c r="D46" s="51"/>
      <c r="E46" s="51"/>
      <c r="F46" s="51"/>
      <c r="G46" s="49"/>
    </row>
    <row r="47" spans="1:7" ht="18" customHeight="1">
      <c r="A47" s="47" t="s">
        <v>264</v>
      </c>
      <c r="B47" s="31"/>
      <c r="C47" s="49"/>
      <c r="D47" s="51">
        <v>-74210</v>
      </c>
      <c r="E47" s="51"/>
      <c r="F47" s="51">
        <v>-68822</v>
      </c>
      <c r="G47" s="49"/>
    </row>
    <row r="48" spans="1:7" ht="18" hidden="1" customHeight="1">
      <c r="A48" s="47" t="s">
        <v>110</v>
      </c>
      <c r="B48" s="31"/>
      <c r="C48" s="49"/>
      <c r="D48" s="51"/>
      <c r="E48" s="51"/>
      <c r="F48" s="51"/>
      <c r="G48" s="49"/>
    </row>
    <row r="49" spans="1:7" ht="18" hidden="1" customHeight="1">
      <c r="A49" s="12" t="s">
        <v>111</v>
      </c>
      <c r="B49" s="31"/>
      <c r="C49" s="49"/>
      <c r="D49" s="54">
        <f>SUM(D50:D51)</f>
        <v>0</v>
      </c>
      <c r="E49" s="51"/>
      <c r="F49" s="54">
        <f>SUM(F50:F51)</f>
        <v>0</v>
      </c>
      <c r="G49" s="49"/>
    </row>
    <row r="50" spans="1:7" ht="18" hidden="1" customHeight="1">
      <c r="A50" s="47" t="s">
        <v>240</v>
      </c>
      <c r="B50" s="31"/>
      <c r="C50" s="49"/>
      <c r="D50" s="51"/>
      <c r="E50" s="51"/>
      <c r="F50" s="51"/>
      <c r="G50" s="49"/>
    </row>
    <row r="51" spans="1:7" ht="15.75" hidden="1">
      <c r="A51" s="47" t="s">
        <v>241</v>
      </c>
      <c r="B51" s="31"/>
      <c r="C51" s="49"/>
      <c r="D51" s="51"/>
      <c r="E51" s="51"/>
      <c r="F51" s="51"/>
      <c r="G51" s="49"/>
    </row>
    <row r="52" spans="1:7" ht="18" hidden="1" customHeight="1">
      <c r="A52" s="12" t="s">
        <v>112</v>
      </c>
      <c r="B52" s="31"/>
      <c r="C52" s="49"/>
      <c r="D52" s="51">
        <v>0</v>
      </c>
      <c r="E52" s="51"/>
      <c r="F52" s="51">
        <v>0</v>
      </c>
      <c r="G52" s="49"/>
    </row>
    <row r="53" spans="1:7" ht="18" hidden="1" customHeight="1">
      <c r="A53" s="12" t="s">
        <v>113</v>
      </c>
      <c r="B53" s="31"/>
      <c r="C53" s="49"/>
      <c r="D53" s="54">
        <f>SUM(D54:D55)</f>
        <v>0</v>
      </c>
      <c r="E53" s="51"/>
      <c r="F53" s="54">
        <f>SUM(F54:F55)</f>
        <v>0</v>
      </c>
      <c r="G53" s="49"/>
    </row>
    <row r="54" spans="1:7" ht="18" hidden="1" customHeight="1">
      <c r="A54" s="47" t="s">
        <v>114</v>
      </c>
      <c r="B54" s="31"/>
      <c r="C54" s="49"/>
      <c r="D54" s="51"/>
      <c r="E54" s="51"/>
      <c r="F54" s="51"/>
      <c r="G54" s="49"/>
    </row>
    <row r="55" spans="1:7" ht="18" hidden="1" customHeight="1">
      <c r="A55" s="47" t="s">
        <v>117</v>
      </c>
      <c r="B55" s="31"/>
      <c r="C55" s="49"/>
      <c r="D55" s="51"/>
      <c r="E55" s="51"/>
      <c r="F55" s="51"/>
      <c r="G55" s="49"/>
    </row>
    <row r="56" spans="1:7" ht="18" hidden="1" customHeight="1">
      <c r="A56" s="12" t="s">
        <v>247</v>
      </c>
      <c r="B56" s="31"/>
      <c r="C56" s="49"/>
      <c r="D56" s="51">
        <v>0</v>
      </c>
      <c r="E56" s="51"/>
      <c r="F56" s="51">
        <v>0</v>
      </c>
      <c r="G56" s="49"/>
    </row>
    <row r="57" spans="1:7" ht="18" customHeight="1">
      <c r="A57" s="68" t="s">
        <v>227</v>
      </c>
      <c r="B57" s="31"/>
      <c r="C57" s="49"/>
      <c r="D57" s="50">
        <f>D38+D45+D49+D52+D53+D56</f>
        <v>-74210</v>
      </c>
      <c r="E57" s="51"/>
      <c r="F57" s="50">
        <f>F38+F45+F49+F52+F53+F56</f>
        <v>-66955</v>
      </c>
      <c r="G57" s="49"/>
    </row>
    <row r="58" spans="1:7" ht="18" customHeight="1">
      <c r="A58" s="68" t="s">
        <v>228</v>
      </c>
      <c r="B58" s="31"/>
      <c r="C58" s="49"/>
      <c r="D58" s="50">
        <f>D57+D37</f>
        <v>1967657</v>
      </c>
      <c r="E58" s="51"/>
      <c r="F58" s="50">
        <f>F57+F37</f>
        <v>2414526</v>
      </c>
    </row>
    <row r="59" spans="1:7" ht="18" customHeight="1">
      <c r="A59" s="12" t="s">
        <v>116</v>
      </c>
      <c r="B59" s="37">
        <v>15</v>
      </c>
      <c r="C59" s="49"/>
      <c r="D59" s="60">
        <v>0</v>
      </c>
      <c r="E59" s="51"/>
      <c r="F59" s="60">
        <v>0</v>
      </c>
    </row>
    <row r="60" spans="1:7" ht="15.75">
      <c r="A60" s="74" t="s">
        <v>168</v>
      </c>
      <c r="B60" s="31"/>
      <c r="C60" s="49"/>
      <c r="D60" s="50">
        <f>D58+D59</f>
        <v>1967657</v>
      </c>
      <c r="E60" s="51"/>
      <c r="F60" s="50">
        <f>F58+F59</f>
        <v>2414526</v>
      </c>
    </row>
    <row r="61" spans="1:7" ht="18" customHeight="1">
      <c r="A61" s="12" t="s">
        <v>167</v>
      </c>
      <c r="D61" s="21"/>
      <c r="E61" s="21"/>
      <c r="F61" s="21"/>
    </row>
    <row r="62" spans="1:7" ht="16.5" thickBot="1">
      <c r="A62" s="44" t="s">
        <v>242</v>
      </c>
      <c r="B62" s="37">
        <v>3</v>
      </c>
      <c r="C62" s="49"/>
      <c r="D62" s="72">
        <f>+D60+D61</f>
        <v>1967657</v>
      </c>
      <c r="E62" s="51"/>
      <c r="F62" s="72">
        <f>+F60+F61</f>
        <v>2414526</v>
      </c>
    </row>
    <row r="63" spans="1:7" ht="18" customHeight="1" thickTop="1">
      <c r="A63" s="8"/>
      <c r="B63" s="28"/>
      <c r="C63" s="8"/>
      <c r="D63" s="20"/>
      <c r="E63" s="20"/>
      <c r="F63" s="20"/>
    </row>
    <row r="64" spans="1:7" ht="18" customHeight="1">
      <c r="A64" s="8"/>
      <c r="B64" s="28"/>
      <c r="C64" s="8"/>
      <c r="D64" s="20"/>
      <c r="E64" s="20"/>
      <c r="F64" s="20"/>
    </row>
    <row r="65" spans="1:6">
      <c r="A65" s="14"/>
      <c r="B65" s="33"/>
      <c r="C65" s="14"/>
      <c r="D65" s="22"/>
      <c r="E65" s="22"/>
      <c r="F65" s="22"/>
    </row>
    <row r="66" spans="1:6">
      <c r="A66" s="14"/>
      <c r="B66" s="33"/>
      <c r="C66" s="14"/>
      <c r="D66" s="22"/>
      <c r="E66" s="22"/>
      <c r="F66" s="22"/>
    </row>
    <row r="67" spans="1:6">
      <c r="A67" s="5"/>
      <c r="B67" s="34"/>
      <c r="C67" s="5"/>
      <c r="D67" s="22"/>
      <c r="E67" s="22"/>
      <c r="F67" s="22"/>
    </row>
    <row r="68" spans="1:6">
      <c r="A68" s="5"/>
      <c r="B68" s="34"/>
      <c r="C68" s="5"/>
      <c r="D68" s="22"/>
      <c r="E68" s="22"/>
      <c r="F68" s="22"/>
    </row>
    <row r="69" spans="1:6">
      <c r="A69" s="5"/>
      <c r="B69" s="34"/>
      <c r="C69" s="5"/>
      <c r="D69" s="22"/>
      <c r="E69" s="22"/>
      <c r="F69" s="22"/>
    </row>
    <row r="70" spans="1:6">
      <c r="A70" s="5"/>
      <c r="B70" s="34"/>
      <c r="C70" s="5"/>
      <c r="D70" s="22"/>
      <c r="E70" s="22"/>
      <c r="F70" s="22"/>
    </row>
    <row r="71" spans="1:6">
      <c r="A71" s="5"/>
      <c r="B71" s="34"/>
      <c r="C71" s="5"/>
      <c r="D71" s="22"/>
      <c r="E71" s="22"/>
      <c r="F71" s="22"/>
    </row>
    <row r="72" spans="1:6">
      <c r="A72" s="5"/>
      <c r="B72" s="34"/>
      <c r="C72" s="5"/>
      <c r="D72" s="22"/>
      <c r="E72" s="22"/>
      <c r="F72" s="22"/>
    </row>
    <row r="73" spans="1:6">
      <c r="A73" s="5"/>
      <c r="B73" s="34"/>
      <c r="C73" s="5"/>
      <c r="D73" s="22"/>
      <c r="E73" s="22"/>
      <c r="F73" s="22"/>
    </row>
    <row r="74" spans="1:6">
      <c r="A74" s="5"/>
      <c r="B74" s="34"/>
      <c r="C74" s="5"/>
      <c r="D74" s="22"/>
      <c r="E74" s="22"/>
      <c r="F74" s="22"/>
    </row>
    <row r="75" spans="1:6">
      <c r="A75" s="5"/>
      <c r="B75" s="34"/>
      <c r="C75" s="5"/>
      <c r="D75" s="22"/>
      <c r="E75" s="22"/>
      <c r="F75" s="22"/>
    </row>
    <row r="76" spans="1:6">
      <c r="A76" s="5"/>
      <c r="B76" s="34"/>
      <c r="C76" s="5"/>
      <c r="D76" s="22"/>
      <c r="E76" s="22"/>
      <c r="F76" s="22"/>
    </row>
    <row r="77" spans="1:6">
      <c r="A77" s="5"/>
      <c r="B77" s="34"/>
      <c r="C77" s="5"/>
      <c r="D77" s="22"/>
      <c r="E77" s="22"/>
      <c r="F77" s="22"/>
    </row>
    <row r="78" spans="1:6">
      <c r="A78" s="5"/>
      <c r="B78" s="34"/>
      <c r="C78" s="5"/>
      <c r="D78" s="22"/>
      <c r="E78" s="22"/>
      <c r="F78" s="22"/>
    </row>
    <row r="79" spans="1:6">
      <c r="A79" s="5"/>
      <c r="B79" s="34"/>
      <c r="C79" s="5"/>
      <c r="D79" s="22"/>
      <c r="E79" s="22"/>
      <c r="F79" s="22"/>
    </row>
    <row r="80" spans="1:6">
      <c r="A80" s="5"/>
      <c r="B80" s="34"/>
      <c r="C80" s="5"/>
      <c r="D80" s="22"/>
      <c r="E80" s="22"/>
      <c r="F80" s="22"/>
    </row>
    <row r="81" spans="1:6">
      <c r="A81" s="5"/>
      <c r="B81" s="34"/>
      <c r="C81" s="5"/>
      <c r="D81" s="22"/>
      <c r="E81" s="22"/>
      <c r="F81" s="22"/>
    </row>
    <row r="82" spans="1:6">
      <c r="A82" s="5"/>
      <c r="B82" s="34"/>
      <c r="C82" s="5"/>
      <c r="D82" s="22"/>
      <c r="E82" s="22"/>
      <c r="F82" s="22"/>
    </row>
    <row r="83" spans="1:6">
      <c r="A83" s="5"/>
      <c r="B83" s="34"/>
      <c r="C83" s="5"/>
      <c r="D83" s="22"/>
      <c r="E83" s="22"/>
      <c r="F83" s="22"/>
    </row>
    <row r="84" spans="1:6">
      <c r="A84" s="5"/>
      <c r="B84" s="34"/>
      <c r="C84" s="5"/>
      <c r="D84" s="22"/>
      <c r="E84" s="22"/>
      <c r="F84" s="22"/>
    </row>
    <row r="85" spans="1:6">
      <c r="A85" s="5"/>
      <c r="B85" s="34"/>
      <c r="C85" s="5"/>
      <c r="D85" s="22"/>
      <c r="E85" s="22"/>
      <c r="F85" s="22"/>
    </row>
    <row r="86" spans="1:6">
      <c r="A86" s="5"/>
      <c r="B86" s="34"/>
      <c r="C86" s="5"/>
      <c r="D86" s="22"/>
      <c r="E86" s="22"/>
      <c r="F86" s="22"/>
    </row>
    <row r="87" spans="1:6">
      <c r="A87" s="5"/>
      <c r="B87" s="34"/>
      <c r="C87" s="5"/>
      <c r="D87" s="22"/>
      <c r="E87" s="22"/>
      <c r="F87" s="22"/>
    </row>
    <row r="88" spans="1:6">
      <c r="A88" s="5"/>
      <c r="B88" s="34"/>
      <c r="C88" s="5"/>
      <c r="D88" s="22"/>
      <c r="E88" s="22"/>
      <c r="F88" s="22"/>
    </row>
    <row r="89" spans="1:6">
      <c r="A89" s="5"/>
      <c r="B89" s="34"/>
      <c r="C89" s="5"/>
      <c r="D89" s="22"/>
      <c r="E89" s="22"/>
      <c r="F89" s="22"/>
    </row>
    <row r="90" spans="1:6">
      <c r="A90" s="5"/>
      <c r="B90" s="34"/>
      <c r="C90" s="5"/>
      <c r="D90" s="22"/>
      <c r="E90" s="22"/>
      <c r="F90" s="22"/>
    </row>
    <row r="91" spans="1:6">
      <c r="A91" s="5"/>
      <c r="B91" s="34"/>
      <c r="C91" s="5"/>
      <c r="D91" s="22"/>
      <c r="E91" s="22"/>
      <c r="F91" s="22"/>
    </row>
    <row r="92" spans="1:6">
      <c r="A92" s="5"/>
      <c r="B92" s="34"/>
      <c r="C92" s="5"/>
      <c r="D92" s="22"/>
      <c r="E92" s="22"/>
      <c r="F92" s="22"/>
    </row>
    <row r="93" spans="1:6">
      <c r="A93" s="5"/>
      <c r="B93" s="34"/>
      <c r="C93" s="5"/>
      <c r="D93" s="22"/>
      <c r="E93" s="22"/>
      <c r="F93" s="22"/>
    </row>
    <row r="94" spans="1:6">
      <c r="A94" s="5"/>
      <c r="B94" s="34"/>
      <c r="C94" s="5"/>
      <c r="D94" s="22"/>
      <c r="E94" s="22"/>
      <c r="F94" s="22"/>
    </row>
    <row r="95" spans="1:6">
      <c r="A95" s="5"/>
      <c r="B95" s="34"/>
      <c r="C95" s="5"/>
      <c r="D95" s="22"/>
      <c r="E95" s="22"/>
      <c r="F95" s="22"/>
    </row>
    <row r="96" spans="1:6">
      <c r="A96" s="5"/>
      <c r="B96" s="34"/>
      <c r="C96" s="5"/>
      <c r="D96" s="22"/>
      <c r="E96" s="22"/>
      <c r="F96" s="22"/>
    </row>
    <row r="97" spans="1:6">
      <c r="A97" s="5"/>
      <c r="B97" s="34"/>
      <c r="C97" s="5"/>
      <c r="D97" s="22"/>
      <c r="E97" s="22"/>
      <c r="F97" s="22"/>
    </row>
    <row r="98" spans="1:6">
      <c r="A98" s="5"/>
      <c r="B98" s="34"/>
      <c r="C98" s="5"/>
      <c r="D98" s="22"/>
      <c r="E98" s="22"/>
      <c r="F98" s="22"/>
    </row>
    <row r="99" spans="1:6">
      <c r="A99" s="5"/>
      <c r="B99" s="34"/>
      <c r="C99" s="5"/>
      <c r="D99" s="22"/>
      <c r="E99" s="22"/>
      <c r="F99" s="22"/>
    </row>
    <row r="100" spans="1:6">
      <c r="A100" s="5"/>
      <c r="B100" s="34"/>
      <c r="C100" s="5"/>
      <c r="D100" s="22"/>
      <c r="E100" s="22"/>
      <c r="F100" s="22"/>
    </row>
    <row r="101" spans="1:6">
      <c r="A101" s="5"/>
      <c r="B101" s="34"/>
      <c r="C101" s="5"/>
      <c r="D101" s="22"/>
      <c r="E101" s="22"/>
      <c r="F101" s="22"/>
    </row>
    <row r="102" spans="1:6">
      <c r="A102" s="5"/>
      <c r="B102" s="34"/>
      <c r="C102" s="5"/>
      <c r="D102" s="22"/>
      <c r="E102" s="22"/>
      <c r="F102" s="22"/>
    </row>
    <row r="103" spans="1:6">
      <c r="A103" s="5"/>
      <c r="B103" s="34"/>
      <c r="C103" s="5"/>
      <c r="D103" s="22"/>
      <c r="E103" s="22"/>
      <c r="F103" s="22"/>
    </row>
    <row r="104" spans="1:6">
      <c r="A104" s="5"/>
      <c r="B104" s="34"/>
      <c r="C104" s="5"/>
      <c r="D104" s="22"/>
      <c r="E104" s="22"/>
      <c r="F104" s="22"/>
    </row>
    <row r="105" spans="1:6">
      <c r="A105" s="5"/>
      <c r="B105" s="34"/>
      <c r="C105" s="5"/>
      <c r="D105" s="22"/>
      <c r="E105" s="22"/>
      <c r="F105" s="22"/>
    </row>
    <row r="106" spans="1:6">
      <c r="A106" s="5"/>
      <c r="B106" s="34"/>
      <c r="C106" s="5"/>
      <c r="D106" s="22"/>
      <c r="E106" s="22"/>
      <c r="F106" s="22"/>
    </row>
    <row r="107" spans="1:6">
      <c r="A107" s="5"/>
      <c r="B107" s="34"/>
      <c r="C107" s="5"/>
      <c r="D107" s="22"/>
      <c r="E107" s="22"/>
      <c r="F107" s="22"/>
    </row>
    <row r="108" spans="1:6">
      <c r="A108" s="5"/>
      <c r="B108" s="34"/>
      <c r="C108" s="5"/>
      <c r="D108" s="22"/>
      <c r="E108" s="22"/>
      <c r="F108" s="22"/>
    </row>
    <row r="109" spans="1:6">
      <c r="A109" s="5"/>
      <c r="B109" s="34"/>
      <c r="C109" s="5"/>
      <c r="D109" s="22"/>
      <c r="E109" s="22"/>
      <c r="F109" s="22"/>
    </row>
    <row r="110" spans="1:6">
      <c r="A110" s="5"/>
      <c r="B110" s="34"/>
      <c r="C110" s="5"/>
      <c r="D110" s="22"/>
      <c r="E110" s="22"/>
      <c r="F110" s="22"/>
    </row>
    <row r="111" spans="1:6">
      <c r="A111" s="5"/>
      <c r="B111" s="34"/>
      <c r="C111" s="5"/>
      <c r="D111" s="22"/>
      <c r="E111" s="22"/>
      <c r="F111" s="22"/>
    </row>
    <row r="112" spans="1:6">
      <c r="A112" s="5"/>
      <c r="B112" s="34"/>
      <c r="C112" s="5"/>
      <c r="D112" s="22"/>
      <c r="E112" s="22"/>
      <c r="F112" s="22"/>
    </row>
    <row r="113" spans="1:6">
      <c r="A113" s="5"/>
      <c r="B113" s="34"/>
      <c r="C113" s="5"/>
      <c r="D113" s="22"/>
      <c r="E113" s="22"/>
      <c r="F113" s="22"/>
    </row>
    <row r="114" spans="1:6">
      <c r="A114" s="5"/>
      <c r="B114" s="34"/>
      <c r="C114" s="5"/>
      <c r="D114" s="22"/>
      <c r="E114" s="22"/>
      <c r="F114" s="22"/>
    </row>
    <row r="115" spans="1:6">
      <c r="A115" s="5"/>
      <c r="B115" s="34"/>
      <c r="C115" s="5"/>
      <c r="D115" s="22"/>
      <c r="E115" s="22"/>
      <c r="F115" s="22"/>
    </row>
    <row r="116" spans="1:6">
      <c r="A116" s="5"/>
      <c r="B116" s="34"/>
      <c r="C116" s="5"/>
      <c r="D116" s="22"/>
      <c r="E116" s="22"/>
      <c r="F116" s="22"/>
    </row>
    <row r="117" spans="1:6">
      <c r="A117" s="5"/>
      <c r="B117" s="34"/>
      <c r="C117" s="5"/>
      <c r="D117" s="22"/>
      <c r="E117" s="22"/>
      <c r="F117" s="22"/>
    </row>
    <row r="118" spans="1:6">
      <c r="A118" s="5"/>
      <c r="B118" s="34"/>
      <c r="C118" s="5"/>
      <c r="D118" s="22"/>
      <c r="E118" s="22"/>
      <c r="F118" s="22"/>
    </row>
    <row r="119" spans="1:6">
      <c r="A119" s="5"/>
      <c r="B119" s="34"/>
      <c r="C119" s="5"/>
      <c r="D119" s="22"/>
      <c r="E119" s="22"/>
      <c r="F119" s="22"/>
    </row>
    <row r="120" spans="1:6">
      <c r="A120" s="5"/>
      <c r="B120" s="34"/>
      <c r="C120" s="5"/>
      <c r="D120" s="6"/>
      <c r="E120" s="6"/>
      <c r="F120" s="6"/>
    </row>
    <row r="121" spans="1:6">
      <c r="A121" s="5"/>
      <c r="B121" s="34"/>
      <c r="C121" s="5"/>
      <c r="D121" s="6"/>
      <c r="E121" s="6"/>
      <c r="F121" s="6"/>
    </row>
    <row r="122" spans="1:6">
      <c r="A122" s="5"/>
      <c r="B122" s="34"/>
      <c r="C122" s="5"/>
      <c r="D122" s="6"/>
      <c r="E122" s="6"/>
      <c r="F122" s="6"/>
    </row>
    <row r="123" spans="1:6">
      <c r="A123" s="5"/>
      <c r="B123" s="34"/>
      <c r="C123" s="5"/>
      <c r="D123" s="6"/>
      <c r="E123" s="6"/>
      <c r="F123" s="6"/>
    </row>
    <row r="124" spans="1:6">
      <c r="A124" s="5"/>
      <c r="B124" s="34"/>
      <c r="C124" s="5"/>
      <c r="D124" s="6"/>
      <c r="E124" s="6"/>
      <c r="F124" s="6"/>
    </row>
    <row r="125" spans="1:6">
      <c r="A125" s="5"/>
      <c r="B125" s="34"/>
      <c r="C125" s="5"/>
      <c r="D125" s="6"/>
      <c r="E125" s="6"/>
      <c r="F125" s="6"/>
    </row>
    <row r="126" spans="1:6">
      <c r="A126" s="5"/>
      <c r="B126" s="34"/>
      <c r="C126" s="5"/>
      <c r="D126" s="6"/>
      <c r="E126" s="6"/>
      <c r="F126" s="6"/>
    </row>
    <row r="127" spans="1:6">
      <c r="A127" s="5"/>
      <c r="B127" s="34"/>
      <c r="C127" s="5"/>
      <c r="D127" s="6"/>
      <c r="E127" s="6"/>
      <c r="F127" s="6"/>
    </row>
    <row r="128" spans="1:6">
      <c r="A128" s="5"/>
      <c r="B128" s="34"/>
      <c r="C128" s="5"/>
      <c r="D128" s="6"/>
      <c r="E128" s="6"/>
      <c r="F128" s="6"/>
    </row>
    <row r="129" spans="1:6">
      <c r="A129" s="5"/>
      <c r="B129" s="34"/>
      <c r="C129" s="5"/>
      <c r="D129" s="6"/>
      <c r="E129" s="6"/>
      <c r="F129" s="6"/>
    </row>
  </sheetData>
  <mergeCells count="2">
    <mergeCell ref="A1:F1"/>
    <mergeCell ref="A2:C3"/>
  </mergeCells>
  <phoneticPr fontId="4" type="noConversion"/>
  <pageMargins left="0.78740157480314965" right="0.98425196850393704" top="0.39370078740157483" bottom="0.39370078740157483" header="0" footer="0"/>
  <pageSetup paperSize="9" scale="62" orientation="portrait" r:id="rId1"/>
  <headerFooter alignWithMargins="0">
    <oddFooter>&amp;C3</oddFooter>
  </headerFooter>
  <ignoredErrors>
    <ignoredError sqref="D7:E7 D24:E24 D49:E49 D32:E32 F7:F6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65"/>
  <sheetViews>
    <sheetView showGridLines="0" zoomScale="70" zoomScaleNormal="70" workbookViewId="0">
      <selection activeCell="B86" sqref="B86"/>
    </sheetView>
  </sheetViews>
  <sheetFormatPr baseColWidth="10" defaultColWidth="11.42578125" defaultRowHeight="15"/>
  <cols>
    <col min="1" max="1" width="79.85546875" style="1" customWidth="1"/>
    <col min="2" max="2" width="7" style="30" customWidth="1"/>
    <col min="3" max="3" width="16.7109375" style="1" customWidth="1"/>
    <col min="4" max="5" width="1.5703125" style="1" customWidth="1"/>
    <col min="6" max="6" width="16.7109375" style="1" customWidth="1"/>
    <col min="7" max="7" width="1.5703125" style="1" customWidth="1"/>
    <col min="8" max="8" width="17.5703125" style="1" customWidth="1"/>
    <col min="9" max="9" width="1.5703125" style="1" customWidth="1"/>
    <col min="10" max="10" width="16.7109375" style="1" customWidth="1"/>
    <col min="11" max="11" width="1.5703125" style="1" customWidth="1"/>
    <col min="12" max="12" width="16.7109375" style="1" hidden="1" customWidth="1"/>
    <col min="13" max="13" width="1.5703125" style="1" customWidth="1"/>
    <col min="14" max="14" width="16.7109375" style="1" customWidth="1"/>
    <col min="15" max="15" width="1.5703125" style="1" customWidth="1"/>
    <col min="16" max="16" width="16.7109375" style="1" customWidth="1"/>
    <col min="17" max="17" width="1.5703125" style="1" customWidth="1"/>
    <col min="18" max="18" width="16.7109375" style="1" hidden="1" customWidth="1"/>
    <col min="19" max="19" width="1.5703125" style="1" hidden="1" customWidth="1"/>
    <col min="20" max="20" width="16.7109375" style="1" hidden="1" customWidth="1"/>
    <col min="21" max="21" width="1.5703125" style="1" hidden="1" customWidth="1"/>
    <col min="22" max="22" width="16.7109375" style="1" hidden="1" customWidth="1"/>
    <col min="23" max="23" width="1.5703125" style="1" customWidth="1"/>
    <col min="24" max="24" width="16.7109375" style="1" customWidth="1"/>
    <col min="25" max="25" width="14.7109375" style="1" customWidth="1"/>
    <col min="26" max="26" width="11.42578125" style="1"/>
    <col min="27" max="27" width="12.5703125" style="1" bestFit="1" customWidth="1"/>
    <col min="28" max="16384" width="11.42578125" style="1"/>
  </cols>
  <sheetData>
    <row r="1" spans="1:9" ht="15.75">
      <c r="A1" s="105" t="s">
        <v>251</v>
      </c>
      <c r="B1" s="105"/>
      <c r="C1" s="105"/>
      <c r="D1" s="105"/>
      <c r="E1" s="105"/>
      <c r="F1" s="105"/>
      <c r="G1" s="39"/>
      <c r="H1" s="39"/>
      <c r="I1" s="23"/>
    </row>
    <row r="2" spans="1:9" ht="15.75">
      <c r="A2" s="106" t="s">
        <v>278</v>
      </c>
      <c r="B2" s="106"/>
      <c r="C2" s="106"/>
      <c r="D2" s="73"/>
      <c r="E2" s="73"/>
      <c r="F2" s="73"/>
      <c r="G2" s="24"/>
      <c r="H2" s="24"/>
      <c r="I2" s="23"/>
    </row>
    <row r="3" spans="1:9" ht="18" customHeight="1">
      <c r="A3" s="106"/>
      <c r="B3" s="106"/>
      <c r="C3" s="106"/>
      <c r="D3" s="74"/>
      <c r="E3" s="74"/>
      <c r="F3" s="74"/>
    </row>
    <row r="4" spans="1:9" ht="20.100000000000001" customHeight="1">
      <c r="A4" s="75"/>
      <c r="B4" s="76"/>
      <c r="C4" s="75"/>
      <c r="D4" s="75"/>
      <c r="E4" s="75"/>
      <c r="F4" s="75"/>
    </row>
    <row r="5" spans="1:9" ht="20.100000000000001" customHeight="1">
      <c r="A5" s="74" t="s">
        <v>279</v>
      </c>
      <c r="B5" s="77"/>
      <c r="C5" s="74"/>
      <c r="D5" s="74"/>
      <c r="E5" s="74"/>
      <c r="F5" s="74"/>
    </row>
    <row r="6" spans="1:9" ht="20.100000000000001" customHeight="1">
      <c r="A6" s="78"/>
      <c r="B6" s="77"/>
      <c r="C6" s="78"/>
      <c r="D6" s="79"/>
    </row>
    <row r="7" spans="1:9" ht="15.75">
      <c r="A7" s="66"/>
      <c r="B7" s="80"/>
      <c r="C7" s="81" t="s">
        <v>3</v>
      </c>
      <c r="D7" s="69"/>
      <c r="E7" s="82"/>
      <c r="F7" s="42">
        <v>2018</v>
      </c>
      <c r="G7" s="83"/>
      <c r="H7" s="42">
        <v>2017</v>
      </c>
    </row>
    <row r="8" spans="1:9" ht="20.100000000000001" customHeight="1">
      <c r="A8" s="84" t="s">
        <v>119</v>
      </c>
      <c r="B8" s="1"/>
      <c r="C8" s="85">
        <v>3</v>
      </c>
      <c r="D8" s="66"/>
      <c r="E8" s="66"/>
      <c r="F8" s="51">
        <f>+PG!D62</f>
        <v>1967657</v>
      </c>
      <c r="G8" s="51"/>
      <c r="H8" s="51">
        <f>+PG!F62</f>
        <v>2414526</v>
      </c>
    </row>
    <row r="9" spans="1:9" ht="18" hidden="1" customHeight="1">
      <c r="A9" s="84" t="s">
        <v>120</v>
      </c>
      <c r="B9" s="85"/>
      <c r="C9" s="80"/>
      <c r="D9" s="66"/>
      <c r="E9" s="86"/>
      <c r="F9" s="87"/>
      <c r="G9" s="87"/>
      <c r="H9" s="87"/>
    </row>
    <row r="10" spans="1:9" ht="18" hidden="1" customHeight="1">
      <c r="A10" s="88" t="s">
        <v>121</v>
      </c>
      <c r="B10" s="85"/>
      <c r="C10" s="80"/>
      <c r="D10" s="66"/>
      <c r="E10" s="86"/>
      <c r="F10" s="87"/>
      <c r="G10" s="87"/>
      <c r="H10" s="87"/>
    </row>
    <row r="11" spans="1:9" ht="18" hidden="1" customHeight="1">
      <c r="A11" s="47" t="s">
        <v>245</v>
      </c>
      <c r="B11" s="80"/>
      <c r="C11" s="80"/>
      <c r="D11" s="66"/>
      <c r="E11" s="88"/>
      <c r="F11" s="89"/>
      <c r="G11" s="89"/>
      <c r="H11" s="89"/>
    </row>
    <row r="12" spans="1:9" ht="18" hidden="1" customHeight="1">
      <c r="A12" s="47" t="s">
        <v>122</v>
      </c>
      <c r="B12" s="80"/>
      <c r="C12" s="80"/>
      <c r="D12" s="66"/>
      <c r="E12" s="88"/>
      <c r="F12" s="89"/>
      <c r="G12" s="89"/>
      <c r="H12" s="89"/>
    </row>
    <row r="13" spans="1:9" ht="18" hidden="1" customHeight="1">
      <c r="A13" s="88" t="s">
        <v>123</v>
      </c>
      <c r="B13" s="85"/>
      <c r="C13" s="80"/>
      <c r="D13" s="66"/>
      <c r="E13" s="88"/>
      <c r="F13" s="89"/>
      <c r="G13" s="89"/>
      <c r="H13" s="89"/>
    </row>
    <row r="14" spans="1:9" ht="18" hidden="1" customHeight="1">
      <c r="A14" s="88" t="s">
        <v>58</v>
      </c>
      <c r="B14" s="85"/>
      <c r="C14" s="80"/>
      <c r="D14" s="66"/>
      <c r="E14" s="88"/>
      <c r="F14" s="89"/>
      <c r="G14" s="89"/>
      <c r="H14" s="89"/>
    </row>
    <row r="15" spans="1:9" ht="18" hidden="1" customHeight="1">
      <c r="A15" s="88" t="s">
        <v>124</v>
      </c>
      <c r="B15" s="85"/>
      <c r="C15" s="80"/>
      <c r="D15" s="66"/>
      <c r="E15" s="86"/>
      <c r="F15" s="87"/>
      <c r="G15" s="87"/>
      <c r="H15" s="87"/>
    </row>
    <row r="16" spans="1:9" ht="15.75" hidden="1">
      <c r="A16" s="88" t="s">
        <v>125</v>
      </c>
      <c r="B16" s="85"/>
      <c r="C16" s="80"/>
      <c r="D16" s="66"/>
      <c r="E16" s="86"/>
      <c r="F16" s="87"/>
      <c r="G16" s="87"/>
      <c r="H16" s="87"/>
    </row>
    <row r="17" spans="1:24" ht="20.25" hidden="1" customHeight="1">
      <c r="A17" s="84" t="s">
        <v>126</v>
      </c>
      <c r="B17" s="85"/>
      <c r="C17" s="80"/>
      <c r="D17" s="66"/>
      <c r="E17" s="88"/>
      <c r="F17" s="89"/>
      <c r="G17" s="89"/>
      <c r="H17" s="89"/>
    </row>
    <row r="18" spans="1:24" ht="18" hidden="1" customHeight="1">
      <c r="A18" s="12" t="s">
        <v>127</v>
      </c>
      <c r="B18" s="85"/>
      <c r="C18" s="80"/>
      <c r="D18" s="66"/>
      <c r="E18" s="88"/>
      <c r="F18" s="89"/>
      <c r="G18" s="89"/>
      <c r="H18" s="89"/>
    </row>
    <row r="19" spans="1:24" ht="18" hidden="1" customHeight="1">
      <c r="A19" s="88" t="s">
        <v>121</v>
      </c>
      <c r="B19" s="85"/>
      <c r="C19" s="80"/>
      <c r="D19" s="66"/>
      <c r="E19" s="88"/>
      <c r="F19" s="89"/>
      <c r="G19" s="89"/>
      <c r="H19" s="89"/>
    </row>
    <row r="20" spans="1:24" ht="18" hidden="1" customHeight="1">
      <c r="A20" s="47" t="s">
        <v>246</v>
      </c>
      <c r="B20" s="80"/>
      <c r="C20" s="80"/>
      <c r="D20" s="66"/>
      <c r="E20" s="88"/>
      <c r="F20" s="89"/>
      <c r="G20" s="89"/>
      <c r="H20" s="89"/>
    </row>
    <row r="21" spans="1:24" ht="18" hidden="1" customHeight="1">
      <c r="A21" s="47" t="s">
        <v>122</v>
      </c>
      <c r="B21" s="80"/>
      <c r="C21" s="80"/>
      <c r="D21" s="66"/>
      <c r="E21" s="86"/>
      <c r="F21" s="87"/>
      <c r="G21" s="87"/>
      <c r="H21" s="87"/>
    </row>
    <row r="22" spans="1:24" ht="18" hidden="1" customHeight="1">
      <c r="A22" s="88" t="s">
        <v>128</v>
      </c>
      <c r="B22" s="85"/>
      <c r="C22" s="80"/>
      <c r="D22" s="66"/>
      <c r="E22" s="86"/>
      <c r="F22" s="87"/>
      <c r="G22" s="87"/>
      <c r="H22" s="87"/>
    </row>
    <row r="23" spans="1:24" ht="15.75" hidden="1">
      <c r="A23" s="88" t="s">
        <v>58</v>
      </c>
      <c r="B23" s="85"/>
      <c r="C23" s="80"/>
      <c r="D23" s="66"/>
      <c r="E23" s="88"/>
      <c r="F23" s="89"/>
      <c r="G23" s="89"/>
      <c r="H23" s="89"/>
    </row>
    <row r="24" spans="1:24" ht="18" hidden="1" customHeight="1">
      <c r="A24" s="88" t="s">
        <v>129</v>
      </c>
      <c r="B24" s="85"/>
      <c r="C24" s="80"/>
      <c r="D24" s="66"/>
      <c r="E24" s="88"/>
      <c r="F24" s="89"/>
      <c r="G24" s="89"/>
      <c r="H24" s="89"/>
    </row>
    <row r="25" spans="1:24" ht="15.75" hidden="1">
      <c r="A25" s="84" t="s">
        <v>130</v>
      </c>
      <c r="B25" s="85"/>
      <c r="C25" s="80"/>
      <c r="D25" s="66"/>
      <c r="E25" s="66"/>
      <c r="F25" s="60"/>
      <c r="G25" s="51"/>
      <c r="H25" s="60"/>
    </row>
    <row r="26" spans="1:24" ht="20.100000000000001" customHeight="1" thickBot="1">
      <c r="A26" s="84" t="s">
        <v>131</v>
      </c>
      <c r="B26" s="85"/>
      <c r="C26" s="80"/>
      <c r="D26" s="66"/>
      <c r="E26" s="66"/>
      <c r="F26" s="90">
        <f>SUM(F8:F25)</f>
        <v>1967657</v>
      </c>
      <c r="G26" s="54"/>
      <c r="H26" s="90">
        <f>SUM(H8:H25)</f>
        <v>2414526</v>
      </c>
    </row>
    <row r="27" spans="1:24" ht="20.100000000000001" customHeight="1" thickTop="1">
      <c r="A27" s="3"/>
      <c r="B27" s="36"/>
      <c r="C27" s="4"/>
      <c r="D27" s="4"/>
      <c r="E27" s="4"/>
      <c r="F27" s="4"/>
    </row>
    <row r="28" spans="1:24" ht="15.75">
      <c r="A28" s="7"/>
      <c r="B28" s="35"/>
      <c r="C28" s="7"/>
      <c r="D28" s="7"/>
      <c r="E28" s="7"/>
      <c r="F28" s="35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5.75">
      <c r="A29" s="74" t="s">
        <v>280</v>
      </c>
      <c r="B29" s="7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5.75">
      <c r="A30" s="74"/>
      <c r="B30" s="7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26.1" customHeight="1">
      <c r="A31" s="110"/>
      <c r="B31" s="100"/>
      <c r="C31" s="112" t="s">
        <v>8</v>
      </c>
      <c r="D31" s="112"/>
      <c r="E31" s="69"/>
      <c r="F31" s="107" t="s">
        <v>13</v>
      </c>
      <c r="G31" s="69"/>
      <c r="H31" s="107" t="s">
        <v>14</v>
      </c>
      <c r="I31" s="69"/>
      <c r="J31" s="107" t="s">
        <v>12</v>
      </c>
      <c r="K31" s="69"/>
      <c r="L31" s="107" t="s">
        <v>9</v>
      </c>
      <c r="M31" s="69"/>
      <c r="N31" s="107" t="s">
        <v>7</v>
      </c>
      <c r="O31" s="69"/>
      <c r="P31" s="107" t="s">
        <v>15</v>
      </c>
      <c r="Q31" s="69"/>
      <c r="R31" s="107" t="s">
        <v>0</v>
      </c>
      <c r="S31" s="69"/>
      <c r="T31" s="107" t="s">
        <v>1</v>
      </c>
      <c r="U31" s="69"/>
      <c r="V31" s="107" t="s">
        <v>16</v>
      </c>
      <c r="W31" s="69"/>
      <c r="X31" s="107" t="s">
        <v>17</v>
      </c>
    </row>
    <row r="32" spans="1:24" ht="39.6" customHeight="1">
      <c r="A32" s="111"/>
      <c r="B32" s="81" t="s">
        <v>3</v>
      </c>
      <c r="C32" s="81" t="s">
        <v>144</v>
      </c>
      <c r="D32" s="77"/>
      <c r="E32" s="69"/>
      <c r="F32" s="109" t="s">
        <v>4</v>
      </c>
      <c r="G32" s="91"/>
      <c r="H32" s="109" t="s">
        <v>5</v>
      </c>
      <c r="I32" s="91"/>
      <c r="J32" s="108"/>
      <c r="K32" s="69"/>
      <c r="L32" s="108"/>
      <c r="M32" s="69"/>
      <c r="N32" s="109" t="s">
        <v>6</v>
      </c>
      <c r="O32" s="91"/>
      <c r="P32" s="108"/>
      <c r="Q32" s="69"/>
      <c r="R32" s="108"/>
      <c r="S32" s="69"/>
      <c r="T32" s="108"/>
      <c r="U32" s="69"/>
      <c r="V32" s="108"/>
      <c r="W32" s="69"/>
      <c r="X32" s="108"/>
    </row>
    <row r="33" spans="1:25" ht="15.75">
      <c r="A33" s="68" t="s">
        <v>257</v>
      </c>
      <c r="B33" s="69"/>
      <c r="C33" s="59">
        <v>5266359</v>
      </c>
      <c r="D33" s="59">
        <v>0</v>
      </c>
      <c r="E33" s="59"/>
      <c r="F33" s="59">
        <v>8793919</v>
      </c>
      <c r="G33" s="59"/>
      <c r="H33" s="59">
        <v>-133770</v>
      </c>
      <c r="I33" s="59"/>
      <c r="J33" s="59">
        <v>-595863</v>
      </c>
      <c r="K33" s="59"/>
      <c r="L33" s="59">
        <v>0</v>
      </c>
      <c r="M33" s="59"/>
      <c r="N33" s="59">
        <v>2916814</v>
      </c>
      <c r="O33" s="59"/>
      <c r="P33" s="59">
        <v>-700000</v>
      </c>
      <c r="Q33" s="59"/>
      <c r="R33" s="59">
        <v>0</v>
      </c>
      <c r="S33" s="59"/>
      <c r="T33" s="59">
        <v>0</v>
      </c>
      <c r="U33" s="59"/>
      <c r="V33" s="59">
        <v>0</v>
      </c>
      <c r="W33" s="59"/>
      <c r="X33" s="59">
        <f>SUM(C33:V33)</f>
        <v>15547459</v>
      </c>
    </row>
    <row r="34" spans="1:25" ht="15.75" hidden="1">
      <c r="A34" s="47" t="s">
        <v>253</v>
      </c>
      <c r="B34" s="91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>
        <f>SUM(C34:V34)</f>
        <v>0</v>
      </c>
    </row>
    <row r="35" spans="1:25" ht="15.75" hidden="1">
      <c r="A35" s="47" t="s">
        <v>254</v>
      </c>
      <c r="B35" s="91"/>
      <c r="C35" s="92"/>
      <c r="D35" s="20"/>
      <c r="E35" s="20"/>
      <c r="F35" s="92"/>
      <c r="G35" s="20"/>
      <c r="H35" s="92"/>
      <c r="I35" s="20"/>
      <c r="J35" s="92"/>
      <c r="K35" s="20"/>
      <c r="L35" s="92"/>
      <c r="M35" s="20"/>
      <c r="N35" s="92"/>
      <c r="O35" s="20"/>
      <c r="P35" s="92"/>
      <c r="Q35" s="20"/>
      <c r="R35" s="92"/>
      <c r="S35" s="20"/>
      <c r="T35" s="92"/>
      <c r="U35" s="20"/>
      <c r="V35" s="92"/>
      <c r="W35" s="20"/>
      <c r="X35" s="92"/>
    </row>
    <row r="36" spans="1:25" ht="15.75">
      <c r="A36" s="68" t="s">
        <v>272</v>
      </c>
      <c r="B36" s="69"/>
      <c r="C36" s="59">
        <v>5266359</v>
      </c>
      <c r="D36" s="59">
        <v>0</v>
      </c>
      <c r="E36" s="59"/>
      <c r="F36" s="59">
        <f>F33</f>
        <v>8793919</v>
      </c>
      <c r="G36" s="59"/>
      <c r="H36" s="59">
        <f>H33</f>
        <v>-133770</v>
      </c>
      <c r="I36" s="59"/>
      <c r="J36" s="59">
        <f>J33</f>
        <v>-595863</v>
      </c>
      <c r="K36" s="59"/>
      <c r="L36" s="59">
        <v>0</v>
      </c>
      <c r="M36" s="59"/>
      <c r="N36" s="59">
        <f>N33</f>
        <v>2916814</v>
      </c>
      <c r="O36" s="59"/>
      <c r="P36" s="59">
        <v>-700000</v>
      </c>
      <c r="Q36" s="59"/>
      <c r="R36" s="59">
        <f>+R33+R34+R35</f>
        <v>0</v>
      </c>
      <c r="S36" s="59"/>
      <c r="T36" s="59">
        <f>+T33+T34+T35</f>
        <v>0</v>
      </c>
      <c r="U36" s="59"/>
      <c r="V36" s="59">
        <f>+V33+V34+V35</f>
        <v>0</v>
      </c>
      <c r="W36" s="59"/>
      <c r="X36" s="59">
        <f>+X33+X34+X35</f>
        <v>15547459</v>
      </c>
    </row>
    <row r="37" spans="1:25" ht="15.75">
      <c r="A37" s="47" t="s">
        <v>132</v>
      </c>
      <c r="B37" s="69"/>
      <c r="C37" s="20">
        <v>0</v>
      </c>
      <c r="D37" s="20"/>
      <c r="E37" s="20"/>
      <c r="F37" s="20">
        <v>0</v>
      </c>
      <c r="G37" s="20"/>
      <c r="H37" s="20">
        <v>0</v>
      </c>
      <c r="I37" s="20"/>
      <c r="J37" s="20">
        <v>0</v>
      </c>
      <c r="K37" s="20"/>
      <c r="L37" s="20"/>
      <c r="M37" s="20"/>
      <c r="N37" s="20">
        <f>+PASIVO!F22</f>
        <v>2414526</v>
      </c>
      <c r="O37" s="20"/>
      <c r="P37" s="20">
        <v>0</v>
      </c>
      <c r="Q37" s="20"/>
      <c r="R37" s="20"/>
      <c r="S37" s="20"/>
      <c r="T37" s="20"/>
      <c r="U37" s="20"/>
      <c r="V37" s="20"/>
      <c r="W37" s="20"/>
      <c r="X37" s="20">
        <f t="shared" ref="X37:X45" si="0">SUM(C37:V37)</f>
        <v>2414526</v>
      </c>
    </row>
    <row r="38" spans="1:25" ht="15.75">
      <c r="A38" s="47" t="s">
        <v>133</v>
      </c>
      <c r="B38" s="91"/>
      <c r="C38" s="59">
        <v>0</v>
      </c>
      <c r="D38" s="59"/>
      <c r="E38" s="59"/>
      <c r="F38" s="20">
        <v>-9</v>
      </c>
      <c r="G38" s="20"/>
      <c r="H38" s="20">
        <v>989</v>
      </c>
      <c r="I38" s="20"/>
      <c r="J38" s="20">
        <v>0</v>
      </c>
      <c r="K38" s="20"/>
      <c r="L38" s="20"/>
      <c r="M38" s="20"/>
      <c r="N38" s="20">
        <v>-1664905</v>
      </c>
      <c r="O38" s="20"/>
      <c r="P38" s="20">
        <v>-700000</v>
      </c>
      <c r="Q38" s="20"/>
      <c r="R38" s="20"/>
      <c r="S38" s="20"/>
      <c r="T38" s="20"/>
      <c r="U38" s="20"/>
      <c r="V38" s="20"/>
      <c r="W38" s="20"/>
      <c r="X38" s="20">
        <f t="shared" si="0"/>
        <v>-2363925</v>
      </c>
    </row>
    <row r="39" spans="1:25" ht="15.75" hidden="1">
      <c r="A39" s="93" t="s">
        <v>134</v>
      </c>
      <c r="B39" s="91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59">
        <f t="shared" si="0"/>
        <v>0</v>
      </c>
    </row>
    <row r="40" spans="1:25" ht="15.75" hidden="1">
      <c r="A40" s="93" t="s">
        <v>135</v>
      </c>
      <c r="B40" s="91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59">
        <f t="shared" si="0"/>
        <v>0</v>
      </c>
    </row>
    <row r="41" spans="1:25" ht="31.5" hidden="1">
      <c r="A41" s="93" t="s">
        <v>136</v>
      </c>
      <c r="B41" s="91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59">
        <f t="shared" si="0"/>
        <v>0</v>
      </c>
    </row>
    <row r="42" spans="1:25" ht="15.75">
      <c r="A42" s="93" t="s">
        <v>137</v>
      </c>
      <c r="B42" s="69"/>
      <c r="C42" s="20">
        <v>0</v>
      </c>
      <c r="D42" s="20"/>
      <c r="E42" s="20"/>
      <c r="F42" s="20">
        <v>0</v>
      </c>
      <c r="G42" s="20"/>
      <c r="H42" s="20">
        <v>0</v>
      </c>
      <c r="I42" s="20"/>
      <c r="J42" s="20">
        <v>0</v>
      </c>
      <c r="K42" s="20"/>
      <c r="L42" s="20"/>
      <c r="M42" s="20"/>
      <c r="N42" s="20">
        <v>-1664905</v>
      </c>
      <c r="O42" s="20"/>
      <c r="P42" s="20">
        <v>-700000</v>
      </c>
      <c r="Q42" s="20"/>
      <c r="R42" s="20"/>
      <c r="S42" s="20"/>
      <c r="T42" s="20"/>
      <c r="U42" s="20"/>
      <c r="V42" s="20"/>
      <c r="W42" s="20"/>
      <c r="X42" s="20">
        <f t="shared" si="0"/>
        <v>-2364905</v>
      </c>
    </row>
    <row r="43" spans="1:25" ht="15.75">
      <c r="A43" s="93" t="s">
        <v>138</v>
      </c>
      <c r="B43" s="77"/>
      <c r="C43" s="20">
        <v>0</v>
      </c>
      <c r="D43" s="20"/>
      <c r="E43" s="20"/>
      <c r="F43" s="20">
        <v>-9</v>
      </c>
      <c r="G43" s="20"/>
      <c r="H43" s="20">
        <v>989</v>
      </c>
      <c r="I43" s="20"/>
      <c r="J43" s="20">
        <v>0</v>
      </c>
      <c r="K43" s="20"/>
      <c r="L43" s="20"/>
      <c r="M43" s="20"/>
      <c r="N43" s="20">
        <v>0</v>
      </c>
      <c r="O43" s="20"/>
      <c r="P43" s="20">
        <v>0</v>
      </c>
      <c r="Q43" s="20"/>
      <c r="R43" s="20"/>
      <c r="S43" s="20"/>
      <c r="T43" s="20"/>
      <c r="U43" s="20"/>
      <c r="V43" s="20"/>
      <c r="W43" s="20"/>
      <c r="X43" s="20">
        <f t="shared" si="0"/>
        <v>980</v>
      </c>
    </row>
    <row r="44" spans="1:25" ht="31.5" hidden="1">
      <c r="A44" s="93" t="s">
        <v>139</v>
      </c>
      <c r="B44" s="91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59">
        <f t="shared" si="0"/>
        <v>0</v>
      </c>
    </row>
    <row r="45" spans="1:25" ht="15.75" hidden="1">
      <c r="A45" s="93" t="s">
        <v>140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59">
        <f t="shared" si="0"/>
        <v>0</v>
      </c>
    </row>
    <row r="46" spans="1:25" ht="15.75">
      <c r="A46" s="47" t="s">
        <v>141</v>
      </c>
      <c r="B46" s="69"/>
      <c r="C46" s="20">
        <v>0</v>
      </c>
      <c r="D46" s="20"/>
      <c r="E46" s="20"/>
      <c r="F46" s="20">
        <v>656047</v>
      </c>
      <c r="G46" s="20"/>
      <c r="H46" s="20">
        <v>0</v>
      </c>
      <c r="I46" s="20"/>
      <c r="J46" s="20">
        <v>595863</v>
      </c>
      <c r="K46" s="20"/>
      <c r="L46" s="20"/>
      <c r="M46" s="20"/>
      <c r="N46" s="20">
        <v>-1251909</v>
      </c>
      <c r="O46" s="20"/>
      <c r="P46" s="20">
        <v>700000</v>
      </c>
      <c r="Q46" s="59"/>
      <c r="R46" s="59"/>
      <c r="S46" s="59"/>
      <c r="T46" s="59"/>
      <c r="U46" s="59"/>
      <c r="V46" s="59"/>
      <c r="W46" s="59"/>
      <c r="X46" s="59">
        <f>SUM(C46:P46)</f>
        <v>700001</v>
      </c>
    </row>
    <row r="47" spans="1:25" ht="16.5" thickBot="1">
      <c r="A47" s="68" t="s">
        <v>273</v>
      </c>
      <c r="B47" s="69"/>
      <c r="C47" s="94">
        <f>+C36+C38+C46</f>
        <v>5266359</v>
      </c>
      <c r="D47" s="59">
        <f>SUM(D36:D46)</f>
        <v>0</v>
      </c>
      <c r="E47" s="59"/>
      <c r="F47" s="94">
        <f>+F36+F38+F46</f>
        <v>9449957</v>
      </c>
      <c r="G47" s="59"/>
      <c r="H47" s="94">
        <f>+H36+H38+H46</f>
        <v>-132781</v>
      </c>
      <c r="I47" s="59"/>
      <c r="J47" s="94">
        <f>+J36+J38+J46</f>
        <v>0</v>
      </c>
      <c r="K47" s="59"/>
      <c r="L47" s="94">
        <f>SUM(L36:L46)</f>
        <v>0</v>
      </c>
      <c r="M47" s="59"/>
      <c r="N47" s="94">
        <f>+N36+N37+N38+N46</f>
        <v>2414526</v>
      </c>
      <c r="O47" s="59"/>
      <c r="P47" s="94">
        <f>+P36+P38+P46</f>
        <v>-700000</v>
      </c>
      <c r="Q47" s="59"/>
      <c r="R47" s="94">
        <f>SUM(R36:R46)</f>
        <v>0</v>
      </c>
      <c r="S47" s="59"/>
      <c r="T47" s="94">
        <f>SUM(T36:T46)</f>
        <v>0</v>
      </c>
      <c r="U47" s="59"/>
      <c r="V47" s="94">
        <f>SUM(V36:V46)</f>
        <v>0</v>
      </c>
      <c r="W47" s="59"/>
      <c r="X47" s="94">
        <f>+X36+X37+X38+X46</f>
        <v>16298061</v>
      </c>
      <c r="Y47" s="21"/>
    </row>
    <row r="48" spans="1:25" ht="16.5" hidden="1" thickTop="1">
      <c r="A48" s="47" t="s">
        <v>255</v>
      </c>
      <c r="B48" s="91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>
        <f>SUM(C48:V48)</f>
        <v>0</v>
      </c>
    </row>
    <row r="49" spans="1:27" ht="16.5" hidden="1" thickTop="1">
      <c r="A49" s="47" t="s">
        <v>256</v>
      </c>
      <c r="B49" s="91"/>
      <c r="C49" s="92"/>
      <c r="D49" s="20"/>
      <c r="E49" s="20"/>
      <c r="F49" s="92"/>
      <c r="G49" s="20"/>
      <c r="H49" s="92"/>
      <c r="I49" s="20"/>
      <c r="J49" s="92"/>
      <c r="K49" s="20"/>
      <c r="L49" s="92"/>
      <c r="M49" s="20"/>
      <c r="N49" s="92"/>
      <c r="O49" s="20"/>
      <c r="P49" s="92"/>
      <c r="Q49" s="20"/>
      <c r="R49" s="92"/>
      <c r="S49" s="20"/>
      <c r="T49" s="92"/>
      <c r="U49" s="20"/>
      <c r="V49" s="92"/>
      <c r="W49" s="20"/>
      <c r="X49" s="92">
        <f>SUM(C49:V49)</f>
        <v>0</v>
      </c>
    </row>
    <row r="50" spans="1:27" ht="16.5" thickTop="1">
      <c r="A50" s="68" t="s">
        <v>281</v>
      </c>
      <c r="B50" s="69"/>
      <c r="C50" s="59">
        <f>+C47+C48+C49</f>
        <v>5266359</v>
      </c>
      <c r="D50" s="59">
        <f>+D47+D48+D49</f>
        <v>0</v>
      </c>
      <c r="E50" s="59"/>
      <c r="F50" s="59">
        <f>+F47+F48+F49</f>
        <v>9449957</v>
      </c>
      <c r="G50" s="59"/>
      <c r="H50" s="59">
        <f>+H47+H48+H49</f>
        <v>-132781</v>
      </c>
      <c r="I50" s="59"/>
      <c r="J50" s="59">
        <f>+J47+J48+J49</f>
        <v>0</v>
      </c>
      <c r="K50" s="59"/>
      <c r="L50" s="59">
        <f>+L47+L48+L49</f>
        <v>0</v>
      </c>
      <c r="M50" s="59"/>
      <c r="N50" s="59">
        <f>+N47+N48+N49</f>
        <v>2414526</v>
      </c>
      <c r="O50" s="59"/>
      <c r="P50" s="59">
        <f>+P47+P48+P49</f>
        <v>-700000</v>
      </c>
      <c r="Q50" s="59"/>
      <c r="R50" s="59">
        <f>+R47+R48+R49</f>
        <v>0</v>
      </c>
      <c r="S50" s="59"/>
      <c r="T50" s="59">
        <f>+T47+T48+T49</f>
        <v>0</v>
      </c>
      <c r="U50" s="59"/>
      <c r="V50" s="59">
        <f>+V47+V48+V49</f>
        <v>0</v>
      </c>
      <c r="W50" s="59"/>
      <c r="X50" s="59">
        <f>+X47+X48+X49</f>
        <v>16298061</v>
      </c>
    </row>
    <row r="51" spans="1:27" ht="15.75">
      <c r="A51" s="47" t="s">
        <v>132</v>
      </c>
      <c r="B51" s="69">
        <v>3</v>
      </c>
      <c r="C51" s="20">
        <v>0</v>
      </c>
      <c r="D51" s="20"/>
      <c r="E51" s="20"/>
      <c r="F51" s="20">
        <v>0</v>
      </c>
      <c r="G51" s="20"/>
      <c r="H51" s="20">
        <v>0</v>
      </c>
      <c r="I51" s="20"/>
      <c r="J51" s="20">
        <v>0</v>
      </c>
      <c r="K51" s="20"/>
      <c r="L51" s="20"/>
      <c r="M51" s="20"/>
      <c r="N51" s="20">
        <f>+PG!D62</f>
        <v>1967657</v>
      </c>
      <c r="O51" s="20"/>
      <c r="P51" s="20">
        <v>0</v>
      </c>
      <c r="Q51" s="20"/>
      <c r="R51" s="20"/>
      <c r="S51" s="20"/>
      <c r="T51" s="20"/>
      <c r="U51" s="20"/>
      <c r="V51" s="20"/>
      <c r="W51" s="20"/>
      <c r="X51" s="20">
        <f t="shared" ref="X51:X60" si="1">SUM(C51:V51)</f>
        <v>1967657</v>
      </c>
    </row>
    <row r="52" spans="1:27" ht="15.75">
      <c r="A52" s="47" t="s">
        <v>133</v>
      </c>
      <c r="B52" s="91"/>
      <c r="C52" s="20">
        <f>+C56+C57</f>
        <v>0</v>
      </c>
      <c r="D52" s="20"/>
      <c r="E52" s="20"/>
      <c r="F52" s="20">
        <v>0</v>
      </c>
      <c r="G52" s="20"/>
      <c r="H52" s="20">
        <v>15510</v>
      </c>
      <c r="I52" s="20"/>
      <c r="J52" s="20">
        <f>+J56+J57</f>
        <v>0</v>
      </c>
      <c r="K52" s="20"/>
      <c r="L52" s="20"/>
      <c r="M52" s="20"/>
      <c r="N52" s="20">
        <v>-1931620</v>
      </c>
      <c r="O52" s="20"/>
      <c r="P52" s="20">
        <v>-800000</v>
      </c>
      <c r="Q52" s="20"/>
      <c r="R52" s="20"/>
      <c r="S52" s="20"/>
      <c r="T52" s="20"/>
      <c r="U52" s="20"/>
      <c r="V52" s="20"/>
      <c r="W52" s="20"/>
      <c r="X52" s="20">
        <f t="shared" si="1"/>
        <v>-2716110</v>
      </c>
    </row>
    <row r="53" spans="1:27" ht="15.75" hidden="1">
      <c r="A53" s="93" t="s">
        <v>134</v>
      </c>
      <c r="B53" s="91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59">
        <f t="shared" si="1"/>
        <v>0</v>
      </c>
    </row>
    <row r="54" spans="1:27" ht="15.75" hidden="1">
      <c r="A54" s="93" t="s">
        <v>135</v>
      </c>
      <c r="B54" s="91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59">
        <f t="shared" si="1"/>
        <v>0</v>
      </c>
    </row>
    <row r="55" spans="1:27" ht="31.5" hidden="1">
      <c r="A55" s="93" t="s">
        <v>136</v>
      </c>
      <c r="B55" s="91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59">
        <f t="shared" si="1"/>
        <v>0</v>
      </c>
    </row>
    <row r="56" spans="1:27" ht="15.75">
      <c r="A56" s="93" t="s">
        <v>142</v>
      </c>
      <c r="B56" s="69">
        <v>3</v>
      </c>
      <c r="C56" s="20">
        <v>0</v>
      </c>
      <c r="D56" s="20"/>
      <c r="E56" s="20"/>
      <c r="F56" s="20">
        <v>0</v>
      </c>
      <c r="G56" s="20"/>
      <c r="H56" s="20">
        <v>0</v>
      </c>
      <c r="I56" s="20"/>
      <c r="J56" s="20">
        <v>0</v>
      </c>
      <c r="K56" s="20"/>
      <c r="L56" s="20"/>
      <c r="M56" s="20"/>
      <c r="N56" s="20">
        <v>-1931620</v>
      </c>
      <c r="O56" s="20"/>
      <c r="P56" s="20">
        <v>-800000</v>
      </c>
      <c r="Q56" s="20"/>
      <c r="R56" s="20"/>
      <c r="S56" s="20"/>
      <c r="T56" s="20"/>
      <c r="U56" s="20"/>
      <c r="V56" s="20"/>
      <c r="W56" s="20"/>
      <c r="X56" s="20">
        <f t="shared" si="1"/>
        <v>-2731620</v>
      </c>
    </row>
    <row r="57" spans="1:27" ht="15.75">
      <c r="A57" s="93" t="s">
        <v>138</v>
      </c>
      <c r="B57" s="77" t="s">
        <v>259</v>
      </c>
      <c r="C57" s="20">
        <v>0</v>
      </c>
      <c r="D57" s="20"/>
      <c r="E57" s="20"/>
      <c r="F57" s="20">
        <v>0</v>
      </c>
      <c r="G57" s="20"/>
      <c r="H57" s="20">
        <v>15510</v>
      </c>
      <c r="I57" s="20"/>
      <c r="J57" s="20">
        <v>0</v>
      </c>
      <c r="K57" s="20"/>
      <c r="L57" s="20"/>
      <c r="M57" s="20"/>
      <c r="N57" s="20">
        <v>0</v>
      </c>
      <c r="O57" s="20"/>
      <c r="P57" s="20">
        <v>0</v>
      </c>
      <c r="Q57" s="20"/>
      <c r="R57" s="20"/>
      <c r="S57" s="20"/>
      <c r="T57" s="20"/>
      <c r="U57" s="20"/>
      <c r="V57" s="20"/>
      <c r="W57" s="20"/>
      <c r="X57" s="20">
        <f t="shared" si="1"/>
        <v>15510</v>
      </c>
    </row>
    <row r="58" spans="1:27" ht="31.5" hidden="1">
      <c r="A58" s="93" t="s">
        <v>139</v>
      </c>
      <c r="B58" s="9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59">
        <f t="shared" si="1"/>
        <v>0</v>
      </c>
    </row>
    <row r="59" spans="1:27" ht="15.75" hidden="1">
      <c r="A59" s="93" t="s">
        <v>140</v>
      </c>
      <c r="B59" s="91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59">
        <f t="shared" si="1"/>
        <v>0</v>
      </c>
    </row>
    <row r="60" spans="1:27" ht="15.75">
      <c r="A60" s="47" t="s">
        <v>143</v>
      </c>
      <c r="B60" s="69">
        <v>3</v>
      </c>
      <c r="C60" s="59">
        <v>0</v>
      </c>
      <c r="D60" s="59"/>
      <c r="E60" s="59"/>
      <c r="F60" s="20">
        <v>482906</v>
      </c>
      <c r="G60" s="20"/>
      <c r="H60" s="20">
        <v>0</v>
      </c>
      <c r="I60" s="20"/>
      <c r="J60" s="20">
        <v>0</v>
      </c>
      <c r="K60" s="20"/>
      <c r="L60" s="20"/>
      <c r="M60" s="20"/>
      <c r="N60" s="20">
        <v>-482906</v>
      </c>
      <c r="O60" s="20"/>
      <c r="P60" s="20">
        <v>700000</v>
      </c>
      <c r="Q60" s="59"/>
      <c r="R60" s="59"/>
      <c r="S60" s="59"/>
      <c r="T60" s="59"/>
      <c r="U60" s="59"/>
      <c r="V60" s="59"/>
      <c r="W60" s="59"/>
      <c r="X60" s="20">
        <f t="shared" si="1"/>
        <v>700000</v>
      </c>
    </row>
    <row r="61" spans="1:27" ht="16.5" thickBot="1">
      <c r="A61" s="68" t="s">
        <v>282</v>
      </c>
      <c r="B61" s="69"/>
      <c r="C61" s="94">
        <f>+C50+C51+C52+C60</f>
        <v>5266359</v>
      </c>
      <c r="D61" s="59">
        <f>SUM(D50:D60)</f>
        <v>0</v>
      </c>
      <c r="E61" s="59"/>
      <c r="F61" s="94">
        <f>+F50+F51+F52+F60</f>
        <v>9932863</v>
      </c>
      <c r="G61" s="59"/>
      <c r="H61" s="94">
        <f>+H50+H51+H52+H60</f>
        <v>-117271</v>
      </c>
      <c r="I61" s="59"/>
      <c r="J61" s="94">
        <f>+J50+J51+J52+J60</f>
        <v>0</v>
      </c>
      <c r="K61" s="59"/>
      <c r="L61" s="94">
        <f>SUM(L50:L60)</f>
        <v>0</v>
      </c>
      <c r="M61" s="59"/>
      <c r="N61" s="94">
        <f>+N50+N51+N52+N60</f>
        <v>1967657</v>
      </c>
      <c r="O61" s="59"/>
      <c r="P61" s="94">
        <f>+P50+P51+P52+P60</f>
        <v>-800000</v>
      </c>
      <c r="Q61" s="59"/>
      <c r="R61" s="94">
        <f>SUM(R50:R60)</f>
        <v>0</v>
      </c>
      <c r="S61" s="59"/>
      <c r="T61" s="94">
        <f>SUM(T50:T60)</f>
        <v>0</v>
      </c>
      <c r="U61" s="59"/>
      <c r="V61" s="94">
        <f>SUM(V50:V60)</f>
        <v>0</v>
      </c>
      <c r="W61" s="59"/>
      <c r="X61" s="94">
        <f>+X50+X51+X52+X60</f>
        <v>16249608</v>
      </c>
      <c r="Y61" s="21"/>
      <c r="AA61" s="21"/>
    </row>
    <row r="62" spans="1:27" ht="16.5" thickTop="1">
      <c r="A62" s="7"/>
      <c r="B62" s="35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4" spans="1:27">
      <c r="C64" s="21"/>
      <c r="F64" s="21"/>
      <c r="H64" s="21"/>
      <c r="J64" s="21"/>
      <c r="N64" s="21"/>
    </row>
    <row r="65" spans="14:14">
      <c r="N65" s="21"/>
    </row>
  </sheetData>
  <mergeCells count="14">
    <mergeCell ref="N31:N32"/>
    <mergeCell ref="A31:A32"/>
    <mergeCell ref="C31:D31"/>
    <mergeCell ref="F31:F32"/>
    <mergeCell ref="A1:F1"/>
    <mergeCell ref="A2:C3"/>
    <mergeCell ref="H31:H32"/>
    <mergeCell ref="J31:J32"/>
    <mergeCell ref="L31:L32"/>
    <mergeCell ref="T31:T32"/>
    <mergeCell ref="V31:V32"/>
    <mergeCell ref="X31:X32"/>
    <mergeCell ref="P31:P32"/>
    <mergeCell ref="R31:R32"/>
  </mergeCells>
  <phoneticPr fontId="4" type="noConversion"/>
  <pageMargins left="0.78740157480314965" right="0.98425196850393704" top="0.39370078740157483" bottom="0.39370078740157483" header="0" footer="0"/>
  <pageSetup paperSize="9" scale="59" orientation="landscape" r:id="rId1"/>
  <headerFooter alignWithMargins="0">
    <oddFooter>&amp;C4</oddFooter>
  </headerFooter>
  <ignoredErrors>
    <ignoredError sqref="X56:X61" formulaRange="1"/>
    <ignoredError sqref="X5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3"/>
  <sheetViews>
    <sheetView showGridLines="0" zoomScale="70" zoomScaleNormal="70" workbookViewId="0">
      <selection activeCell="B86" sqref="B86"/>
    </sheetView>
  </sheetViews>
  <sheetFormatPr baseColWidth="10" defaultColWidth="11.42578125" defaultRowHeight="15"/>
  <cols>
    <col min="1" max="1" width="81.42578125" style="1" bestFit="1" customWidth="1"/>
    <col min="2" max="2" width="6.140625" style="30" customWidth="1"/>
    <col min="3" max="3" width="3.7109375" style="1" customWidth="1"/>
    <col min="4" max="4" width="14.28515625" style="1" customWidth="1"/>
    <col min="5" max="5" width="2.28515625" style="1" customWidth="1"/>
    <col min="6" max="6" width="13.85546875" style="1" bestFit="1" customWidth="1"/>
    <col min="7" max="8" width="11.42578125" style="1"/>
    <col min="9" max="9" width="33.7109375" style="1" customWidth="1"/>
    <col min="10" max="16384" width="11.42578125" style="1"/>
  </cols>
  <sheetData>
    <row r="1" spans="1:9" ht="15.75">
      <c r="A1" s="105" t="s">
        <v>251</v>
      </c>
      <c r="B1" s="105"/>
      <c r="C1" s="105"/>
      <c r="D1" s="105"/>
      <c r="E1" s="105"/>
      <c r="F1" s="105"/>
      <c r="G1" s="39"/>
      <c r="H1" s="39"/>
      <c r="I1" s="23"/>
    </row>
    <row r="2" spans="1:9" ht="15.75">
      <c r="A2" s="106" t="s">
        <v>283</v>
      </c>
      <c r="B2" s="106"/>
      <c r="C2" s="106"/>
      <c r="D2" s="73"/>
      <c r="E2" s="73"/>
      <c r="F2" s="73"/>
      <c r="G2" s="24"/>
      <c r="H2" s="24"/>
      <c r="I2" s="23"/>
    </row>
    <row r="3" spans="1:9" ht="18" customHeight="1">
      <c r="A3" s="106"/>
      <c r="B3" s="106"/>
      <c r="C3" s="106"/>
      <c r="D3" s="74"/>
      <c r="E3" s="74"/>
      <c r="F3" s="74"/>
    </row>
    <row r="4" spans="1:9" ht="18" customHeight="1">
      <c r="A4" s="78"/>
      <c r="B4" s="77"/>
      <c r="C4" s="78"/>
      <c r="D4" s="78"/>
      <c r="E4" s="78"/>
      <c r="F4" s="78"/>
    </row>
    <row r="5" spans="1:9" ht="18" customHeight="1">
      <c r="A5" s="84"/>
      <c r="B5" s="85" t="s">
        <v>3</v>
      </c>
      <c r="C5" s="85"/>
      <c r="D5" s="42">
        <v>2018</v>
      </c>
      <c r="E5" s="43"/>
      <c r="F5" s="42">
        <v>2017</v>
      </c>
      <c r="G5" s="7"/>
    </row>
    <row r="6" spans="1:9" ht="18.75" customHeight="1">
      <c r="A6" s="84" t="s">
        <v>248</v>
      </c>
      <c r="B6" s="80"/>
      <c r="C6" s="66"/>
      <c r="D6" s="52">
        <f>D7+D8+D20+D27</f>
        <v>2240679</v>
      </c>
      <c r="E6" s="51"/>
      <c r="F6" s="52">
        <f>F7+F8+F20+F27</f>
        <v>2094932.8</v>
      </c>
      <c r="G6" s="7"/>
    </row>
    <row r="7" spans="1:9" ht="15.75">
      <c r="A7" s="88" t="s">
        <v>145</v>
      </c>
      <c r="B7" s="80"/>
      <c r="C7" s="66"/>
      <c r="D7" s="54">
        <f>+PG!D58</f>
        <v>1967657</v>
      </c>
      <c r="E7" s="51"/>
      <c r="F7" s="54">
        <f>+PG!F58</f>
        <v>2414526</v>
      </c>
      <c r="G7" s="7"/>
    </row>
    <row r="8" spans="1:9" ht="15.75">
      <c r="A8" s="88" t="s">
        <v>146</v>
      </c>
      <c r="B8" s="80"/>
      <c r="C8" s="66"/>
      <c r="D8" s="54">
        <f>SUM(D9:D19)</f>
        <v>375506</v>
      </c>
      <c r="E8" s="51"/>
      <c r="F8" s="54">
        <f>SUM(F9:F19)</f>
        <v>52841</v>
      </c>
      <c r="G8" s="7"/>
    </row>
    <row r="9" spans="1:9" ht="18" customHeight="1">
      <c r="A9" s="86" t="s">
        <v>170</v>
      </c>
      <c r="B9" s="99">
        <v>6.7</v>
      </c>
      <c r="C9" s="66"/>
      <c r="D9" s="51">
        <f>+-PG!D29</f>
        <v>419859</v>
      </c>
      <c r="E9" s="51"/>
      <c r="F9" s="51">
        <f>+-PG!F29</f>
        <v>418120</v>
      </c>
      <c r="G9" s="7"/>
    </row>
    <row r="10" spans="1:9" ht="18" customHeight="1">
      <c r="A10" s="86" t="s">
        <v>171</v>
      </c>
      <c r="B10" s="85">
        <v>7</v>
      </c>
      <c r="C10" s="66"/>
      <c r="D10" s="51">
        <f>+-PG!D33</f>
        <v>-118563</v>
      </c>
      <c r="E10" s="51"/>
      <c r="F10" s="51">
        <f>+-PG!F33</f>
        <v>-432234</v>
      </c>
      <c r="G10" s="7"/>
    </row>
    <row r="11" spans="1:9" ht="18" hidden="1" customHeight="1">
      <c r="A11" s="86" t="s">
        <v>165</v>
      </c>
      <c r="B11" s="80"/>
      <c r="C11" s="66"/>
      <c r="D11" s="51"/>
      <c r="E11" s="51"/>
      <c r="F11" s="51"/>
      <c r="G11" s="7"/>
    </row>
    <row r="12" spans="1:9" ht="18" hidden="1" customHeight="1">
      <c r="A12" s="86" t="s">
        <v>172</v>
      </c>
      <c r="B12" s="80"/>
      <c r="C12" s="66"/>
      <c r="D12" s="51"/>
      <c r="E12" s="51"/>
      <c r="F12" s="51"/>
      <c r="G12" s="7"/>
    </row>
    <row r="13" spans="1:9" ht="18.600000000000001" hidden="1" customHeight="1">
      <c r="A13" s="86" t="s">
        <v>173</v>
      </c>
      <c r="B13" s="85">
        <v>7</v>
      </c>
      <c r="C13" s="66"/>
      <c r="D13" s="51">
        <f>-PG!D34</f>
        <v>0</v>
      </c>
      <c r="E13" s="51"/>
      <c r="F13" s="51">
        <f>-PG!F34</f>
        <v>0</v>
      </c>
      <c r="G13" s="7"/>
    </row>
    <row r="14" spans="1:9" ht="18" hidden="1" customHeight="1">
      <c r="A14" s="86" t="s">
        <v>174</v>
      </c>
      <c r="B14" s="80"/>
      <c r="C14" s="66"/>
      <c r="D14" s="51"/>
      <c r="E14" s="51"/>
      <c r="F14" s="51"/>
      <c r="G14" s="7"/>
    </row>
    <row r="15" spans="1:9" ht="18" customHeight="1">
      <c r="A15" s="86" t="s">
        <v>175</v>
      </c>
      <c r="B15" s="80"/>
      <c r="C15" s="66"/>
      <c r="D15" s="51">
        <f>+-PG!D38</f>
        <v>0</v>
      </c>
      <c r="E15" s="51"/>
      <c r="F15" s="51">
        <f>+-PG!F38</f>
        <v>-1867</v>
      </c>
      <c r="G15" s="7"/>
    </row>
    <row r="16" spans="1:9" ht="18" customHeight="1">
      <c r="A16" s="86" t="s">
        <v>176</v>
      </c>
      <c r="B16" s="80"/>
      <c r="C16" s="66"/>
      <c r="D16" s="51">
        <f>+-PG!D45</f>
        <v>74210</v>
      </c>
      <c r="E16" s="51"/>
      <c r="F16" s="51">
        <f>+-PG!F45</f>
        <v>68822</v>
      </c>
      <c r="G16" s="7"/>
    </row>
    <row r="17" spans="1:9" ht="18" hidden="1" customHeight="1">
      <c r="A17" s="86" t="s">
        <v>177</v>
      </c>
      <c r="B17" s="80"/>
      <c r="C17" s="66"/>
      <c r="D17" s="51"/>
      <c r="E17" s="51"/>
      <c r="F17" s="51"/>
      <c r="G17" s="7"/>
    </row>
    <row r="18" spans="1:9" ht="18" hidden="1" customHeight="1">
      <c r="A18" s="86" t="s">
        <v>178</v>
      </c>
      <c r="B18" s="80"/>
      <c r="C18" s="66"/>
      <c r="D18" s="51"/>
      <c r="E18" s="51"/>
      <c r="F18" s="51"/>
      <c r="G18" s="7"/>
    </row>
    <row r="19" spans="1:9" ht="18" hidden="1" customHeight="1">
      <c r="A19" s="86" t="s">
        <v>179</v>
      </c>
      <c r="B19" s="80"/>
      <c r="C19" s="66"/>
      <c r="D19" s="51"/>
      <c r="E19" s="51"/>
      <c r="F19" s="51"/>
      <c r="G19" s="7"/>
    </row>
    <row r="20" spans="1:9" ht="15.75">
      <c r="A20" s="88" t="s">
        <v>147</v>
      </c>
      <c r="B20" s="80"/>
      <c r="C20" s="66"/>
      <c r="D20" s="54">
        <f>SUM(D21:D26)</f>
        <v>18531</v>
      </c>
      <c r="E20" s="51"/>
      <c r="F20" s="54">
        <f>SUM(F21:F26)</f>
        <v>-47118</v>
      </c>
      <c r="G20" s="7"/>
    </row>
    <row r="21" spans="1:9" ht="18" hidden="1" customHeight="1">
      <c r="A21" s="86" t="s">
        <v>180</v>
      </c>
      <c r="B21" s="80"/>
      <c r="C21" s="66"/>
      <c r="D21" s="51"/>
      <c r="E21" s="51"/>
      <c r="F21" s="51"/>
      <c r="G21" s="7"/>
    </row>
    <row r="22" spans="1:9" ht="18" customHeight="1">
      <c r="A22" s="86" t="s">
        <v>181</v>
      </c>
      <c r="B22" s="80"/>
      <c r="C22" s="66"/>
      <c r="D22" s="51">
        <f>-135869-1</f>
        <v>-135870</v>
      </c>
      <c r="E22" s="51"/>
      <c r="F22" s="51">
        <v>-59824</v>
      </c>
      <c r="G22" s="7"/>
    </row>
    <row r="23" spans="1:9" ht="18" customHeight="1">
      <c r="A23" s="86" t="s">
        <v>182</v>
      </c>
      <c r="B23" s="80"/>
      <c r="C23" s="66"/>
      <c r="D23" s="51">
        <v>6850</v>
      </c>
      <c r="E23" s="51"/>
      <c r="F23" s="51">
        <v>-24577</v>
      </c>
      <c r="G23" s="7"/>
    </row>
    <row r="24" spans="1:9" ht="18" customHeight="1">
      <c r="A24" s="86" t="s">
        <v>183</v>
      </c>
      <c r="B24" s="80"/>
      <c r="C24" s="66"/>
      <c r="D24" s="51">
        <v>147551</v>
      </c>
      <c r="E24" s="51"/>
      <c r="F24" s="51">
        <v>21337</v>
      </c>
      <c r="G24" s="7"/>
    </row>
    <row r="25" spans="1:9" ht="15.75" hidden="1">
      <c r="A25" s="86" t="s">
        <v>184</v>
      </c>
      <c r="B25" s="80"/>
      <c r="C25" s="66"/>
      <c r="D25" s="51"/>
      <c r="E25" s="51"/>
      <c r="F25" s="51"/>
      <c r="G25" s="7"/>
    </row>
    <row r="26" spans="1:9" ht="18" customHeight="1">
      <c r="A26" s="86" t="s">
        <v>185</v>
      </c>
      <c r="B26" s="80"/>
      <c r="C26" s="66"/>
      <c r="D26" s="51">
        <v>0</v>
      </c>
      <c r="E26" s="51"/>
      <c r="F26" s="51">
        <v>15946</v>
      </c>
      <c r="G26" s="7"/>
      <c r="I26" s="21"/>
    </row>
    <row r="27" spans="1:9" ht="15.75">
      <c r="A27" s="88" t="s">
        <v>148</v>
      </c>
      <c r="B27" s="80"/>
      <c r="C27" s="66"/>
      <c r="D27" s="54">
        <f>SUM(D28:D32)</f>
        <v>-121015</v>
      </c>
      <c r="E27" s="51"/>
      <c r="F27" s="54">
        <f>SUM(F28:F32)</f>
        <v>-325316.2</v>
      </c>
      <c r="G27" s="7"/>
    </row>
    <row r="28" spans="1:9" ht="18" customHeight="1">
      <c r="A28" s="86" t="s">
        <v>186</v>
      </c>
      <c r="B28" s="80"/>
      <c r="C28" s="66"/>
      <c r="D28" s="51">
        <f>+-D16</f>
        <v>-74210</v>
      </c>
      <c r="E28" s="51"/>
      <c r="F28" s="51">
        <f>+-F16</f>
        <v>-68822</v>
      </c>
      <c r="G28" s="7"/>
      <c r="I28" s="96"/>
    </row>
    <row r="29" spans="1:9" ht="18" hidden="1" customHeight="1">
      <c r="A29" s="86" t="s">
        <v>187</v>
      </c>
      <c r="B29" s="80"/>
      <c r="C29" s="66"/>
      <c r="D29" s="51"/>
      <c r="E29" s="51"/>
      <c r="F29" s="51"/>
      <c r="G29" s="7"/>
      <c r="I29" s="96"/>
    </row>
    <row r="30" spans="1:9" ht="18" customHeight="1">
      <c r="A30" s="86" t="s">
        <v>188</v>
      </c>
      <c r="B30" s="80"/>
      <c r="C30" s="66"/>
      <c r="D30" s="51">
        <f>+-D15</f>
        <v>0</v>
      </c>
      <c r="E30" s="51"/>
      <c r="F30" s="51">
        <f>+-F15</f>
        <v>1867</v>
      </c>
      <c r="G30" s="7"/>
      <c r="I30" s="96"/>
    </row>
    <row r="31" spans="1:9" ht="18" customHeight="1">
      <c r="A31" s="86" t="s">
        <v>189</v>
      </c>
      <c r="B31" s="85"/>
      <c r="C31" s="66"/>
      <c r="D31" s="51">
        <v>-46805</v>
      </c>
      <c r="E31" s="51"/>
      <c r="F31" s="51">
        <v>-258361.2</v>
      </c>
      <c r="G31" s="7"/>
      <c r="I31" s="96"/>
    </row>
    <row r="32" spans="1:9" ht="18" hidden="1" customHeight="1">
      <c r="A32" s="86" t="s">
        <v>190</v>
      </c>
      <c r="B32" s="80"/>
      <c r="C32" s="66"/>
      <c r="D32" s="51"/>
      <c r="E32" s="51"/>
      <c r="F32" s="51"/>
      <c r="G32" s="7"/>
      <c r="I32" s="96"/>
    </row>
    <row r="33" spans="1:9" ht="18" customHeight="1">
      <c r="A33" s="88"/>
      <c r="B33" s="80"/>
      <c r="C33" s="66"/>
      <c r="D33" s="54"/>
      <c r="E33" s="51"/>
      <c r="F33" s="54"/>
      <c r="G33" s="7"/>
      <c r="I33" s="96"/>
    </row>
    <row r="34" spans="1:9" ht="18.75" customHeight="1">
      <c r="A34" s="84" t="s">
        <v>149</v>
      </c>
      <c r="B34" s="80"/>
      <c r="C34" s="66"/>
      <c r="D34" s="52">
        <f>D35+D43</f>
        <v>-6492198</v>
      </c>
      <c r="E34" s="20"/>
      <c r="F34" s="52">
        <f>F35+F43</f>
        <v>0</v>
      </c>
      <c r="G34" s="7"/>
      <c r="I34" s="96"/>
    </row>
    <row r="35" spans="1:9" ht="15.75">
      <c r="A35" s="88" t="s">
        <v>191</v>
      </c>
      <c r="B35" s="80"/>
      <c r="C35" s="66"/>
      <c r="D35" s="54">
        <f>SUM(D36:D42)</f>
        <v>-6492198</v>
      </c>
      <c r="E35" s="20"/>
      <c r="F35" s="54">
        <f>SUM(F36:F42)</f>
        <v>0</v>
      </c>
      <c r="G35" s="7"/>
      <c r="I35" s="96"/>
    </row>
    <row r="36" spans="1:9" ht="18" hidden="1" customHeight="1">
      <c r="A36" s="86" t="s">
        <v>150</v>
      </c>
      <c r="B36" s="80"/>
      <c r="C36" s="66"/>
      <c r="D36" s="51"/>
      <c r="E36" s="20"/>
      <c r="F36" s="51"/>
      <c r="G36" s="7"/>
      <c r="I36" s="96"/>
    </row>
    <row r="37" spans="1:9" ht="18" hidden="1" customHeight="1">
      <c r="A37" s="86" t="s">
        <v>151</v>
      </c>
      <c r="B37" s="80"/>
      <c r="C37" s="66"/>
      <c r="D37" s="51"/>
      <c r="E37" s="20"/>
      <c r="F37" s="51"/>
      <c r="G37" s="7"/>
      <c r="I37" s="96"/>
    </row>
    <row r="38" spans="1:9" ht="18" hidden="1" customHeight="1">
      <c r="A38" s="86" t="s">
        <v>152</v>
      </c>
      <c r="B38" s="80"/>
      <c r="C38" s="66"/>
      <c r="D38" s="51">
        <v>0</v>
      </c>
      <c r="E38" s="20"/>
      <c r="F38" s="51">
        <v>0</v>
      </c>
      <c r="G38" s="7"/>
      <c r="I38" s="96"/>
    </row>
    <row r="39" spans="1:9" ht="18" customHeight="1">
      <c r="A39" s="86" t="s">
        <v>153</v>
      </c>
      <c r="B39" s="85">
        <v>7</v>
      </c>
      <c r="C39" s="66"/>
      <c r="D39" s="51">
        <v>-6434131</v>
      </c>
      <c r="E39" s="20"/>
      <c r="F39" s="51">
        <v>0</v>
      </c>
      <c r="G39" s="7"/>
      <c r="I39" s="96"/>
    </row>
    <row r="40" spans="1:9" ht="18" customHeight="1">
      <c r="A40" s="86" t="s">
        <v>154</v>
      </c>
      <c r="B40" s="80"/>
      <c r="C40" s="66"/>
      <c r="D40" s="51">
        <v>-58067</v>
      </c>
      <c r="E40" s="20"/>
      <c r="F40" s="51">
        <v>0</v>
      </c>
      <c r="G40" s="7"/>
      <c r="I40" s="96"/>
    </row>
    <row r="41" spans="1:9" ht="18" hidden="1" customHeight="1">
      <c r="A41" s="86" t="s">
        <v>155</v>
      </c>
      <c r="B41" s="80"/>
      <c r="C41" s="66"/>
      <c r="D41" s="51"/>
      <c r="E41" s="51"/>
      <c r="F41" s="51"/>
      <c r="G41" s="7"/>
      <c r="I41" s="96"/>
    </row>
    <row r="42" spans="1:9" ht="18" hidden="1" customHeight="1">
      <c r="A42" s="86" t="s">
        <v>156</v>
      </c>
      <c r="B42" s="80"/>
      <c r="C42" s="66"/>
      <c r="D42" s="51"/>
      <c r="E42" s="51"/>
      <c r="F42" s="51"/>
      <c r="G42" s="7"/>
      <c r="I42" s="96"/>
    </row>
    <row r="43" spans="1:9" ht="15.75" hidden="1">
      <c r="A43" s="88" t="s">
        <v>192</v>
      </c>
      <c r="B43" s="80"/>
      <c r="C43" s="66"/>
      <c r="D43" s="54">
        <f>SUM(D44:D50)</f>
        <v>0</v>
      </c>
      <c r="E43" s="51"/>
      <c r="F43" s="54">
        <f>SUM(F44:F50)</f>
        <v>0</v>
      </c>
      <c r="G43" s="7"/>
      <c r="I43" s="96"/>
    </row>
    <row r="44" spans="1:9" ht="18" hidden="1" customHeight="1">
      <c r="A44" s="86" t="s">
        <v>150</v>
      </c>
      <c r="B44" s="80"/>
      <c r="C44" s="66"/>
      <c r="D44" s="51"/>
      <c r="E44" s="51"/>
      <c r="F44" s="51"/>
      <c r="G44" s="7"/>
      <c r="I44" s="96"/>
    </row>
    <row r="45" spans="1:9" ht="18" hidden="1" customHeight="1">
      <c r="A45" s="86" t="s">
        <v>151</v>
      </c>
      <c r="B45" s="80"/>
      <c r="C45" s="66"/>
      <c r="D45" s="51"/>
      <c r="E45" s="51"/>
      <c r="F45" s="51"/>
      <c r="G45" s="7"/>
      <c r="I45" s="96"/>
    </row>
    <row r="46" spans="1:9" ht="18" hidden="1" customHeight="1">
      <c r="A46" s="86" t="s">
        <v>152</v>
      </c>
      <c r="B46" s="80"/>
      <c r="C46" s="66"/>
      <c r="D46" s="51"/>
      <c r="E46" s="51"/>
      <c r="F46" s="51"/>
      <c r="G46" s="7"/>
      <c r="I46" s="96"/>
    </row>
    <row r="47" spans="1:9" ht="18" hidden="1" customHeight="1">
      <c r="A47" s="86" t="s">
        <v>153</v>
      </c>
      <c r="B47" s="85">
        <v>7</v>
      </c>
      <c r="C47" s="66"/>
      <c r="D47" s="51">
        <v>0</v>
      </c>
      <c r="E47" s="51"/>
      <c r="F47" s="51">
        <v>0</v>
      </c>
      <c r="G47" s="7"/>
      <c r="I47" s="21"/>
    </row>
    <row r="48" spans="1:9" ht="18" hidden="1" customHeight="1">
      <c r="A48" s="86" t="s">
        <v>154</v>
      </c>
      <c r="B48" s="80"/>
      <c r="C48" s="66"/>
      <c r="D48" s="51"/>
      <c r="E48" s="51"/>
      <c r="F48" s="51"/>
      <c r="G48" s="7"/>
      <c r="I48" s="96"/>
    </row>
    <row r="49" spans="1:9" ht="18" hidden="1" customHeight="1">
      <c r="A49" s="86" t="s">
        <v>155</v>
      </c>
      <c r="B49" s="80"/>
      <c r="C49" s="66"/>
      <c r="D49" s="51"/>
      <c r="E49" s="51"/>
      <c r="F49" s="51"/>
      <c r="G49" s="7"/>
      <c r="I49" s="96"/>
    </row>
    <row r="50" spans="1:9" ht="18" hidden="1" customHeight="1">
      <c r="A50" s="86" t="s">
        <v>156</v>
      </c>
      <c r="B50" s="80"/>
      <c r="C50" s="66"/>
      <c r="D50" s="51"/>
      <c r="E50" s="51"/>
      <c r="F50" s="51"/>
      <c r="G50" s="7"/>
      <c r="I50" s="96"/>
    </row>
    <row r="51" spans="1:9" ht="18" customHeight="1">
      <c r="A51" s="88"/>
      <c r="B51" s="80"/>
      <c r="C51" s="66"/>
      <c r="D51" s="54"/>
      <c r="E51" s="54"/>
      <c r="F51" s="54"/>
      <c r="G51" s="7"/>
      <c r="I51" s="96"/>
    </row>
    <row r="52" spans="1:9" ht="18.75" customHeight="1">
      <c r="A52" s="84" t="s">
        <v>157</v>
      </c>
      <c r="B52" s="80"/>
      <c r="C52" s="66"/>
      <c r="D52" s="52">
        <f>D53+D59+D70</f>
        <v>4233235.9999999702</v>
      </c>
      <c r="E52" s="51"/>
      <c r="F52" s="52">
        <f>F53+F59+F70</f>
        <v>-2094742</v>
      </c>
      <c r="G52" s="7"/>
      <c r="I52" s="96"/>
    </row>
    <row r="53" spans="1:9" ht="15.75">
      <c r="A53" s="88" t="s">
        <v>158</v>
      </c>
      <c r="B53" s="80"/>
      <c r="C53" s="66"/>
      <c r="D53" s="54">
        <f>SUM(D54:D58)</f>
        <v>15510</v>
      </c>
      <c r="E53" s="51"/>
      <c r="F53" s="54">
        <f>SUM(F54:F58)</f>
        <v>0</v>
      </c>
      <c r="G53" s="7"/>
    </row>
    <row r="54" spans="1:9" ht="18" hidden="1" customHeight="1">
      <c r="A54" s="86" t="s">
        <v>193</v>
      </c>
      <c r="B54" s="80"/>
      <c r="C54" s="66"/>
      <c r="D54" s="51"/>
      <c r="E54" s="51"/>
      <c r="F54" s="51"/>
      <c r="G54" s="7"/>
    </row>
    <row r="55" spans="1:9" ht="18" hidden="1" customHeight="1">
      <c r="A55" s="86" t="s">
        <v>194</v>
      </c>
      <c r="B55" s="80"/>
      <c r="C55" s="66"/>
      <c r="D55" s="51"/>
      <c r="E55" s="51"/>
      <c r="F55" s="51"/>
      <c r="G55" s="7"/>
    </row>
    <row r="56" spans="1:9" ht="18" hidden="1" customHeight="1">
      <c r="A56" s="86" t="s">
        <v>195</v>
      </c>
      <c r="B56" s="80"/>
      <c r="C56" s="66"/>
      <c r="D56" s="51"/>
      <c r="E56" s="51"/>
      <c r="F56" s="51"/>
      <c r="G56" s="7"/>
    </row>
    <row r="57" spans="1:9" ht="18" customHeight="1">
      <c r="A57" s="86" t="s">
        <v>196</v>
      </c>
      <c r="B57" s="80"/>
      <c r="C57" s="66"/>
      <c r="D57" s="51">
        <v>15510</v>
      </c>
      <c r="E57" s="51"/>
      <c r="F57" s="51">
        <v>0</v>
      </c>
      <c r="G57" s="7"/>
    </row>
    <row r="58" spans="1:9" ht="18" hidden="1" customHeight="1">
      <c r="A58" s="86" t="s">
        <v>197</v>
      </c>
      <c r="B58" s="80"/>
      <c r="C58" s="66"/>
      <c r="D58" s="51"/>
      <c r="E58" s="51"/>
      <c r="F58" s="51"/>
      <c r="G58" s="7"/>
    </row>
    <row r="59" spans="1:9" ht="15.75">
      <c r="A59" s="88" t="s">
        <v>159</v>
      </c>
      <c r="B59" s="80"/>
      <c r="C59" s="66"/>
      <c r="D59" s="54">
        <f>SUM(D60:D69)</f>
        <v>6249345.9999999702</v>
      </c>
      <c r="E59" s="51"/>
      <c r="F59" s="54">
        <f>SUM(F60:F69)</f>
        <v>-429837</v>
      </c>
      <c r="G59" s="7"/>
    </row>
    <row r="60" spans="1:9" ht="18" customHeight="1">
      <c r="A60" s="86" t="s">
        <v>160</v>
      </c>
      <c r="B60" s="80"/>
      <c r="C60" s="66"/>
      <c r="D60" s="51"/>
      <c r="E60" s="51"/>
      <c r="F60" s="51"/>
      <c r="G60" s="7"/>
    </row>
    <row r="61" spans="1:9" ht="18" hidden="1" customHeight="1">
      <c r="A61" s="95" t="s">
        <v>198</v>
      </c>
      <c r="B61" s="80"/>
      <c r="C61" s="66"/>
      <c r="D61" s="51"/>
      <c r="E61" s="51"/>
      <c r="F61" s="51"/>
      <c r="G61" s="7"/>
      <c r="I61" s="96"/>
    </row>
    <row r="62" spans="1:9" ht="18" customHeight="1">
      <c r="A62" s="95" t="s">
        <v>199</v>
      </c>
      <c r="B62" s="80"/>
      <c r="C62" s="66"/>
      <c r="D62" s="51">
        <f>7850145.34999997-37800</f>
        <v>7812345.3499999698</v>
      </c>
      <c r="E62" s="51"/>
      <c r="F62" s="51">
        <v>0</v>
      </c>
      <c r="G62" s="7"/>
      <c r="I62" s="96"/>
    </row>
    <row r="63" spans="1:9" ht="18" hidden="1" customHeight="1">
      <c r="A63" s="95" t="s">
        <v>200</v>
      </c>
      <c r="B63" s="80"/>
      <c r="C63" s="66"/>
      <c r="D63" s="51"/>
      <c r="E63" s="51"/>
      <c r="F63" s="51"/>
      <c r="G63" s="7"/>
    </row>
    <row r="64" spans="1:9" ht="18" customHeight="1">
      <c r="A64" s="95" t="s">
        <v>201</v>
      </c>
      <c r="B64" s="80"/>
      <c r="C64" s="66"/>
      <c r="D64" s="51">
        <v>57750</v>
      </c>
      <c r="E64" s="51"/>
      <c r="F64" s="51">
        <v>0</v>
      </c>
      <c r="G64" s="7"/>
    </row>
    <row r="65" spans="1:7" ht="18" customHeight="1">
      <c r="A65" s="86" t="s">
        <v>161</v>
      </c>
      <c r="B65" s="80"/>
      <c r="C65" s="66"/>
      <c r="D65" s="51"/>
      <c r="E65" s="51"/>
      <c r="F65" s="51"/>
      <c r="G65" s="7"/>
    </row>
    <row r="66" spans="1:7" ht="18" hidden="1" customHeight="1">
      <c r="A66" s="95" t="s">
        <v>202</v>
      </c>
      <c r="B66" s="80"/>
      <c r="C66" s="66"/>
      <c r="D66" s="51"/>
      <c r="E66" s="51"/>
      <c r="F66" s="51"/>
      <c r="G66" s="7"/>
    </row>
    <row r="67" spans="1:7" ht="18" customHeight="1">
      <c r="A67" s="95" t="s">
        <v>203</v>
      </c>
      <c r="B67" s="80"/>
      <c r="C67" s="66"/>
      <c r="D67" s="51">
        <v>-1600590.35</v>
      </c>
      <c r="E67" s="51"/>
      <c r="F67" s="51">
        <v>-429837</v>
      </c>
      <c r="G67" s="7"/>
    </row>
    <row r="68" spans="1:7" ht="18" hidden="1" customHeight="1">
      <c r="A68" s="95" t="s">
        <v>200</v>
      </c>
      <c r="B68" s="80"/>
      <c r="C68" s="66"/>
      <c r="D68" s="51"/>
      <c r="E68" s="51"/>
      <c r="F68" s="51"/>
      <c r="G68" s="7"/>
    </row>
    <row r="69" spans="1:7" ht="18" customHeight="1">
      <c r="A69" s="95" t="s">
        <v>166</v>
      </c>
      <c r="B69" s="80"/>
      <c r="C69" s="66"/>
      <c r="D69" s="51">
        <v>-20159</v>
      </c>
      <c r="E69" s="51"/>
      <c r="F69" s="51">
        <v>0</v>
      </c>
      <c r="G69" s="7"/>
    </row>
    <row r="70" spans="1:7" ht="15.75">
      <c r="A70" s="88" t="s">
        <v>162</v>
      </c>
      <c r="B70" s="80"/>
      <c r="C70" s="66"/>
      <c r="D70" s="54">
        <f>SUM(D71:D72)</f>
        <v>-2031620</v>
      </c>
      <c r="E70" s="51"/>
      <c r="F70" s="54">
        <f>SUM(F71:F72)</f>
        <v>-1664905</v>
      </c>
      <c r="G70" s="7"/>
    </row>
    <row r="71" spans="1:7" ht="18" customHeight="1">
      <c r="A71" s="86" t="s">
        <v>243</v>
      </c>
      <c r="B71" s="80"/>
      <c r="C71" s="66"/>
      <c r="D71" s="51">
        <v>-2031620</v>
      </c>
      <c r="E71" s="51"/>
      <c r="F71" s="51">
        <v>-1664905</v>
      </c>
      <c r="G71" s="7"/>
    </row>
    <row r="72" spans="1:7" ht="18" hidden="1" customHeight="1">
      <c r="A72" s="86" t="s">
        <v>244</v>
      </c>
      <c r="B72" s="80"/>
      <c r="C72" s="66"/>
      <c r="D72" s="51">
        <v>0</v>
      </c>
      <c r="E72" s="51"/>
      <c r="F72" s="51">
        <v>0</v>
      </c>
      <c r="G72" s="7"/>
    </row>
    <row r="73" spans="1:7" ht="18" hidden="1" customHeight="1">
      <c r="A73" s="88"/>
      <c r="B73" s="80"/>
      <c r="C73" s="66"/>
      <c r="D73" s="50"/>
      <c r="E73" s="51"/>
      <c r="F73" s="50"/>
      <c r="G73" s="7"/>
    </row>
    <row r="74" spans="1:7" ht="15.75" hidden="1">
      <c r="A74" s="84" t="s">
        <v>163</v>
      </c>
      <c r="B74" s="80"/>
      <c r="C74" s="66"/>
      <c r="D74" s="50">
        <v>0</v>
      </c>
      <c r="E74" s="51"/>
      <c r="F74" s="50">
        <v>0</v>
      </c>
      <c r="G74" s="7"/>
    </row>
    <row r="75" spans="1:7" ht="18" customHeight="1">
      <c r="A75" s="84"/>
      <c r="B75" s="80"/>
      <c r="C75" s="66"/>
      <c r="D75" s="50"/>
      <c r="E75" s="51"/>
      <c r="F75" s="50"/>
      <c r="G75" s="7"/>
    </row>
    <row r="76" spans="1:7" ht="18.75" customHeight="1">
      <c r="A76" s="84" t="s">
        <v>164</v>
      </c>
      <c r="B76" s="80"/>
      <c r="C76" s="66"/>
      <c r="D76" s="50">
        <f>D6+D34+D52+D74</f>
        <v>-18283.000000029802</v>
      </c>
      <c r="E76" s="51"/>
      <c r="F76" s="50">
        <f>F6+F34+F52+F74</f>
        <v>190.80000000004657</v>
      </c>
      <c r="G76" s="7"/>
    </row>
    <row r="77" spans="1:7" ht="18" customHeight="1">
      <c r="A77" s="66" t="s">
        <v>10</v>
      </c>
      <c r="B77" s="80"/>
      <c r="C77" s="66"/>
      <c r="D77" s="51">
        <v>23109</v>
      </c>
      <c r="E77" s="51"/>
      <c r="F77" s="51">
        <v>22918</v>
      </c>
      <c r="G77" s="7"/>
    </row>
    <row r="78" spans="1:7" ht="18" customHeight="1">
      <c r="A78" s="66" t="s">
        <v>11</v>
      </c>
      <c r="B78" s="80"/>
      <c r="C78" s="66"/>
      <c r="D78" s="51">
        <f>+ACTIVO!D67</f>
        <v>4826</v>
      </c>
      <c r="E78" s="51"/>
      <c r="F78" s="51">
        <f>+ACTIVO!F67</f>
        <v>23109</v>
      </c>
      <c r="G78" s="7"/>
    </row>
    <row r="79" spans="1:7" ht="18" customHeight="1">
      <c r="A79" s="7"/>
      <c r="B79" s="35"/>
      <c r="C79" s="7"/>
      <c r="D79" s="59"/>
      <c r="E79" s="59"/>
      <c r="F79" s="59"/>
      <c r="G79" s="7"/>
    </row>
    <row r="80" spans="1:7" ht="18" customHeight="1">
      <c r="A80" s="7"/>
      <c r="B80" s="35"/>
      <c r="C80" s="7"/>
      <c r="D80" s="20"/>
      <c r="E80" s="7"/>
      <c r="F80" s="20"/>
      <c r="G80" s="7"/>
    </row>
    <row r="81" spans="1:7" ht="15.75">
      <c r="A81" s="7"/>
      <c r="B81" s="35"/>
      <c r="C81" s="7"/>
      <c r="D81" s="20"/>
      <c r="E81" s="7"/>
      <c r="F81" s="7"/>
      <c r="G81" s="7"/>
    </row>
    <row r="82" spans="1:7">
      <c r="A82" s="5"/>
      <c r="B82" s="34"/>
      <c r="C82" s="5"/>
      <c r="D82" s="5"/>
      <c r="E82" s="5"/>
      <c r="F82" s="5"/>
    </row>
    <row r="83" spans="1:7">
      <c r="A83" s="5"/>
      <c r="B83" s="34"/>
      <c r="C83" s="5"/>
      <c r="D83" s="5"/>
      <c r="E83" s="5"/>
      <c r="F83" s="5"/>
    </row>
    <row r="84" spans="1:7">
      <c r="A84" s="5"/>
      <c r="B84" s="34"/>
      <c r="C84" s="5"/>
      <c r="D84" s="5"/>
      <c r="E84" s="5"/>
      <c r="F84" s="5"/>
    </row>
    <row r="85" spans="1:7">
      <c r="A85" s="5"/>
      <c r="B85" s="34"/>
      <c r="C85" s="5"/>
      <c r="D85" s="5"/>
      <c r="E85" s="5"/>
      <c r="F85" s="5"/>
    </row>
    <row r="86" spans="1:7">
      <c r="A86" s="5"/>
      <c r="B86" s="34"/>
      <c r="C86" s="5"/>
      <c r="D86" s="5"/>
      <c r="E86" s="5"/>
      <c r="F86" s="5"/>
    </row>
    <row r="87" spans="1:7">
      <c r="A87" s="5"/>
      <c r="B87" s="34"/>
      <c r="C87" s="5"/>
      <c r="D87" s="5"/>
      <c r="E87" s="5"/>
      <c r="F87" s="5"/>
    </row>
    <row r="88" spans="1:7">
      <c r="A88" s="5"/>
      <c r="B88" s="34"/>
      <c r="C88" s="5"/>
      <c r="D88" s="5"/>
      <c r="E88" s="5"/>
      <c r="F88" s="5"/>
    </row>
    <row r="89" spans="1:7">
      <c r="A89" s="5"/>
      <c r="B89" s="34"/>
      <c r="C89" s="5"/>
      <c r="D89" s="5"/>
      <c r="E89" s="5"/>
      <c r="F89" s="5"/>
    </row>
    <row r="90" spans="1:7">
      <c r="A90" s="5"/>
      <c r="B90" s="34"/>
      <c r="C90" s="5"/>
      <c r="D90" s="5"/>
      <c r="E90" s="5"/>
      <c r="F90" s="5"/>
    </row>
    <row r="91" spans="1:7">
      <c r="A91" s="5"/>
      <c r="B91" s="34"/>
      <c r="C91" s="5"/>
      <c r="D91" s="5"/>
      <c r="E91" s="5"/>
      <c r="F91" s="5"/>
    </row>
    <row r="92" spans="1:7">
      <c r="A92" s="5"/>
      <c r="B92" s="34"/>
      <c r="C92" s="5"/>
      <c r="D92" s="5"/>
      <c r="E92" s="5"/>
      <c r="F92" s="5"/>
    </row>
    <row r="93" spans="1:7">
      <c r="A93" s="5"/>
      <c r="B93" s="34"/>
      <c r="C93" s="5"/>
      <c r="D93" s="5"/>
      <c r="E93" s="5"/>
      <c r="F93" s="5"/>
    </row>
  </sheetData>
  <mergeCells count="2">
    <mergeCell ref="A1:F1"/>
    <mergeCell ref="A2:C3"/>
  </mergeCells>
  <phoneticPr fontId="4" type="noConversion"/>
  <pageMargins left="0.78740157480314965" right="0.98425196850393704" top="0.39370078740157483" bottom="0.39370078740157483" header="0" footer="0"/>
  <pageSetup paperSize="9" scale="69" orientation="portrait" r:id="rId1"/>
  <headerFooter alignWithMargins="0">
    <oddFooter>&amp;C5</oddFooter>
  </headerFooter>
  <rowBreaks count="1" manualBreakCount="1">
    <brk id="78" max="5" man="1"/>
  </rowBreaks>
  <ignoredErrors>
    <ignoredError sqref="D70:E7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ACTIVO</vt:lpstr>
      <vt:lpstr>PASIVO</vt:lpstr>
      <vt:lpstr>PG</vt:lpstr>
      <vt:lpstr>ECPN</vt:lpstr>
      <vt:lpstr>EFE</vt:lpstr>
      <vt:lpstr>ACTIVO!Área_de_impresión</vt:lpstr>
      <vt:lpstr>ECPN!Área_de_impresión</vt:lpstr>
      <vt:lpstr>EFE!Área_de_impresión</vt:lpstr>
      <vt:lpstr>PASIVO!Área_de_impresión</vt:lpstr>
      <vt:lpstr>PG!Área_de_impresión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Gurrea</dc:creator>
  <cp:lastModifiedBy>Jose Antonio Sanchez Ormeño</cp:lastModifiedBy>
  <cp:lastPrinted>2019-04-12T10:35:13Z</cp:lastPrinted>
  <dcterms:created xsi:type="dcterms:W3CDTF">2006-11-09T11:10:03Z</dcterms:created>
  <dcterms:modified xsi:type="dcterms:W3CDTF">2019-04-12T11:37:47Z</dcterms:modified>
</cp:coreProperties>
</file>